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05" windowWidth="14205" windowHeight="9015" activeTab="0"/>
  </bookViews>
  <sheets>
    <sheet name="Introduction" sheetId="1" r:id="rId1"/>
    <sheet name="TBL 6.1 Situ des particuliers" sheetId="2" r:id="rId2"/>
    <sheet name="TBL 6.2Âge des particulier" sheetId="3" r:id="rId3"/>
    <sheet name="TBL 6.2Âge des particulier (2)" sheetId="4" r:id="rId4"/>
    <sheet name="Figure 6.1" sheetId="5" r:id="rId5"/>
    <sheet name="Figure 6.2" sheetId="6" r:id="rId6"/>
    <sheet name="Figure 6.3" sheetId="7" r:id="rId7"/>
    <sheet name="TBL 6.3Moyenne quotidienne" sheetId="8" r:id="rId8"/>
    <sheet name="TBL 6.3Moyenne quotidienne (2)" sheetId="9" r:id="rId9"/>
  </sheets>
  <definedNames>
    <definedName name="Synt">#REF!</definedName>
  </definedNames>
  <calcPr fullCalcOnLoad="1"/>
</workbook>
</file>

<file path=xl/sharedStrings.xml><?xml version="1.0" encoding="utf-8"?>
<sst xmlns="http://schemas.openxmlformats.org/spreadsheetml/2006/main" count="179" uniqueCount="94">
  <si>
    <t xml:space="preserve">     Moins de 5 heures</t>
  </si>
  <si>
    <t xml:space="preserve">     De 5 à 14 heures</t>
  </si>
  <si>
    <t xml:space="preserve">     De 15 à 29 heures</t>
  </si>
  <si>
    <t>Total</t>
  </si>
  <si>
    <t>Aucun de &lt; 19 ans</t>
  </si>
  <si>
    <t>Autre</t>
  </si>
  <si>
    <t>Aucun revenu</t>
  </si>
  <si>
    <t>Non déclaré</t>
  </si>
  <si>
    <t>Situation familiale</t>
  </si>
  <si>
    <t>Vivant avec conjoint</t>
  </si>
  <si>
    <t xml:space="preserve">     Avec enfants de &lt; 25 ans</t>
  </si>
  <si>
    <t>Familles monoparentales</t>
  </si>
  <si>
    <t>Enfants vivant avec parents</t>
  </si>
  <si>
    <t>Statut d'occupation</t>
  </si>
  <si>
    <t>En emploi</t>
  </si>
  <si>
    <t>En chômage</t>
  </si>
  <si>
    <t>Étudiant</t>
  </si>
  <si>
    <t>Au foyer</t>
  </si>
  <si>
    <t>Période de la semaine</t>
  </si>
  <si>
    <t>Dimanche</t>
  </si>
  <si>
    <t>En semaine</t>
  </si>
  <si>
    <t>Samedi</t>
  </si>
  <si>
    <t>De 5 à 18 ans</t>
  </si>
  <si>
    <t xml:space="preserve">     Sans enfant de &lt; 25 ans</t>
  </si>
  <si>
    <t xml:space="preserve">     5 heures ou plus</t>
  </si>
  <si>
    <t xml:space="preserve">     30 heures ou plus</t>
  </si>
  <si>
    <t xml:space="preserve">     Avec enfants de 25 ans ou plus</t>
  </si>
  <si>
    <t>HOMMES</t>
  </si>
  <si>
    <t>FEMMES</t>
  </si>
  <si>
    <t>Personnes seules</t>
  </si>
  <si>
    <t xml:space="preserve">     Aucune </t>
  </si>
  <si>
    <t>Retraité/retraitée</t>
  </si>
  <si>
    <t>Moins de 10 000 $</t>
  </si>
  <si>
    <t>40 000 $ ou plus</t>
  </si>
  <si>
    <t>Au moins un de &lt; 5 ans</t>
  </si>
  <si>
    <t>EMPLOI DU TEMPS</t>
  </si>
  <si>
    <t>À faire des travaux ménagers</t>
  </si>
  <si>
    <t>À offrir des soins aux enfants</t>
  </si>
  <si>
    <t>SEXE ET EMPLOI DU TEMPS</t>
  </si>
  <si>
    <t xml:space="preserve">% </t>
  </si>
  <si>
    <t>CARACTÉRISTIQUES</t>
  </si>
  <si>
    <t>Âge des enfants vivant 
avec le répondant</t>
  </si>
  <si>
    <t>Revenu personnel 
des répondants</t>
  </si>
  <si>
    <t>T A B L E A U</t>
  </si>
  <si>
    <t>6.1</t>
  </si>
  <si>
    <t>À offrir des soins ou de l'aide</t>
  </si>
  <si>
    <t>aux personnes âgées</t>
  </si>
  <si>
    <t>Proportion de la population de 15 ans ou plus dans les familles de recensement,
selon le nombre d'heures hebdomadaires consacrées, sans rémunération, aux soins
des personnes âgées, aux travaux ménagers et aux soins des enfants, selon la
situation des particuliers dans la famille, Québec, 2001</t>
  </si>
  <si>
    <t>SITUATION DES PARTICULIERS</t>
  </si>
  <si>
    <t>TOTAL</t>
  </si>
  <si>
    <t>CONJOINTS</t>
  </si>
  <si>
    <t>PÈRES 
SEULS</t>
  </si>
  <si>
    <t>ENFANTS DANS 
LES FAMILLES</t>
  </si>
  <si>
    <t>CONJOINTES</t>
  </si>
  <si>
    <t>MÈRES 
SEULES</t>
  </si>
  <si>
    <t>NOMBRE D'HOMMES</t>
  </si>
  <si>
    <t>NOMBRE DE FEMMES</t>
  </si>
  <si>
    <t>% D'HOMMES</t>
  </si>
  <si>
    <t>% DE FEMMES</t>
  </si>
  <si>
    <r>
      <t>HEURES CONSACRÉES</t>
    </r>
    <r>
      <rPr>
        <b/>
        <vertAlign val="superscript"/>
        <sz val="12"/>
        <color indexed="62"/>
        <rFont val="Arial Narrow"/>
        <family val="2"/>
      </rPr>
      <t>1</t>
    </r>
  </si>
  <si>
    <t xml:space="preserve">À offrir des soins ou de l'aide </t>
  </si>
  <si>
    <t>6.2</t>
  </si>
  <si>
    <t>Proportion de la population de 15 ans ou plus dans les familles de recensement,
selon le nombre d'heures hebdomadaires consacrées, sans rémunération, aux soins
des personnes âgées, aux travaux ménagers et aux soins des enfants, selon le
groupe d'âge des particuliers, Québec, 2001</t>
  </si>
  <si>
    <t>NOMBRE</t>
  </si>
  <si>
    <t>GROUPE D'ÂGE DES PARTICULIERS</t>
  </si>
  <si>
    <t>TOUS
 ÂGES</t>
  </si>
  <si>
    <t>MOINS DE
35 ANS</t>
  </si>
  <si>
    <t>35-44
ANS</t>
  </si>
  <si>
    <t>45-54
ANS</t>
  </si>
  <si>
    <t>55-64
ANS</t>
  </si>
  <si>
    <t>65 ANS
OU PLUS</t>
  </si>
  <si>
    <t>6.3</t>
  </si>
  <si>
    <t>Moyenne quotidienne de temps consacré à certains groupes d'activités, selon
certaines caractéristiques du répondant, Québec, 1998</t>
  </si>
  <si>
    <t>Moyenne quotidienne de temps consacré à certains groupes d'activités, selon
certaines caractéristiques du répondant, Québec, 1998  (suite)</t>
  </si>
  <si>
    <t>Proportion de la population de 15 ans ou plus dans les familles de recensement,
selon le nombre d'heures hebdomadaires consacrées, sans rémunération, aux soins
des personnes âgées, aux travaux ménagers et aux soins des enfants, selon le
groupe d'âge des particuliers, Québec, 2001 (suite)</t>
  </si>
  <si>
    <r>
      <t>Source :</t>
    </r>
    <r>
      <rPr>
        <sz val="12"/>
        <color indexed="8"/>
        <rFont val="Arial Narrow"/>
        <family val="2"/>
      </rPr>
      <t xml:space="preserve"> Statistique Canada, Recensement du Canada de 2001, compilation effectuée par le MFACF à partir des données du tableau 6 de la
                commande spéciale CO-0738.</t>
    </r>
  </si>
  <si>
    <t>1.  Les heures consacrées sans paye et sans salaire.</t>
  </si>
  <si>
    <r>
      <t>Source :</t>
    </r>
    <r>
      <rPr>
        <sz val="12"/>
        <color indexed="8"/>
        <rFont val="Arial Narrow"/>
        <family val="2"/>
      </rPr>
      <t xml:space="preserve"> Statistique Canada, Recensement du Canada de 2001, compilation effectuée par le MFACF à partir des données du tableau 6 de la
               commande spéciale CO-0738.</t>
    </r>
  </si>
  <si>
    <r>
      <t>HEURES PAR JOUR ET GROUPE D'ACTIVITÉS</t>
    </r>
    <r>
      <rPr>
        <b/>
        <vertAlign val="superscript"/>
        <sz val="12"/>
        <color indexed="9"/>
        <rFont val="Arial Narrow"/>
        <family val="2"/>
      </rPr>
      <t>1</t>
    </r>
  </si>
  <si>
    <t>1.  Journée moyenne représentative des 7 jours de la semaine.</t>
  </si>
  <si>
    <t>2.  Le résiduel est inclus dans le total.</t>
  </si>
  <si>
    <t>3.  Comprennent le travail à l’extérieur et les études.</t>
  </si>
  <si>
    <t>4.  Comprennent les travaux ménagers, les soins des enfants, les achats et les services.</t>
  </si>
  <si>
    <t>5.  Comprennent les soins personnels et le sommeil.</t>
  </si>
  <si>
    <t>6.  Comprennent le bénévolat, les sports, les divertissements et les médias (télévision, journaux, etc.).</t>
  </si>
  <si>
    <r>
      <t>Sources :</t>
    </r>
    <r>
      <rPr>
        <sz val="12"/>
        <color indexed="8"/>
        <rFont val="Arial Narrow"/>
        <family val="2"/>
      </rPr>
      <t xml:space="preserve"> Statistique Canada, Enquête sociale générale 1998, fichiers de microdonnées, compilation effectuée par le MFACF à partir des
                 compilations préparées par l’ISQ, site Internet, 24 mars 2000.</t>
    </r>
  </si>
  <si>
    <r>
      <t>Total</t>
    </r>
    <r>
      <rPr>
        <b/>
        <vertAlign val="superscript"/>
        <sz val="9"/>
        <color indexed="9"/>
        <rFont val="Arial Narrow"/>
        <family val="2"/>
      </rPr>
      <t>2</t>
    </r>
  </si>
  <si>
    <r>
      <t>Profes-
sionnelles</t>
    </r>
    <r>
      <rPr>
        <b/>
        <vertAlign val="superscript"/>
        <sz val="9"/>
        <color indexed="9"/>
        <rFont val="Arial Narrow"/>
        <family val="2"/>
      </rPr>
      <t>3</t>
    </r>
  </si>
  <si>
    <r>
      <t>Domes-
tiques</t>
    </r>
    <r>
      <rPr>
        <b/>
        <vertAlign val="superscript"/>
        <sz val="9"/>
        <color indexed="9"/>
        <rFont val="Arial Narrow"/>
        <family val="2"/>
      </rPr>
      <t>4</t>
    </r>
  </si>
  <si>
    <r>
      <t>Person-
nelles</t>
    </r>
    <r>
      <rPr>
        <b/>
        <vertAlign val="superscript"/>
        <sz val="9"/>
        <color indexed="9"/>
        <rFont val="Arial Narrow"/>
        <family val="2"/>
      </rPr>
      <t>5</t>
    </r>
  </si>
  <si>
    <r>
      <t>Libres</t>
    </r>
    <r>
      <rPr>
        <b/>
        <vertAlign val="superscript"/>
        <sz val="9"/>
        <color indexed="9"/>
        <rFont val="Arial Narrow"/>
        <family val="2"/>
      </rPr>
      <t>6</t>
    </r>
  </si>
  <si>
    <t>10 000 $ - 19 999 $</t>
  </si>
  <si>
    <t>20 000 $ - 29 999 $</t>
  </si>
  <si>
    <t>30 000 $ - 39 999 $</t>
  </si>
</sst>
</file>

<file path=xl/styles.xml><?xml version="1.0" encoding="utf-8"?>
<styleSheet xmlns="http://schemas.openxmlformats.org/spreadsheetml/2006/main">
  <numFmts count="2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_ * #,##0.0_)\ _$_ ;_ * \(#,##0.0\)\ _$_ ;_ * &quot;-&quot;?_)\ _$_ ;_ @_ "/>
    <numFmt numFmtId="166" formatCode="0.0,\ &quot;%&quot;\ "/>
    <numFmt numFmtId="167" formatCode="0.0\ &quot;%&quot;"/>
    <numFmt numFmtId="168" formatCode="0.0\ &quot;%&quot;\ "/>
    <numFmt numFmtId="169" formatCode="0.0"/>
    <numFmt numFmtId="170" formatCode="0\ &quot;%&quot;\ "/>
    <numFmt numFmtId="171" formatCode="0\ &quot;%&quot;"/>
    <numFmt numFmtId="172" formatCode="0\ %"/>
    <numFmt numFmtId="173" formatCode="0.0\ %"/>
    <numFmt numFmtId="174" formatCode="#,##0_);\(#,##0\)"/>
    <numFmt numFmtId="175" formatCode="_(&quot;$&quot;* #,##0_);_(&quot;$&quot;* \(#,##0\);_(&quot;$&quot;* &quot;-&quot;_);_(@_)"/>
    <numFmt numFmtId="176" formatCode="_(* #,##0_);_(* \(#,##0\);_(* &quot;-&quot;_);_(@_)"/>
    <numFmt numFmtId="177" formatCode="#,##0.0\ _$"/>
    <numFmt numFmtId="178" formatCode="#,##0.0_);[Red]\(#,##0.0\)"/>
    <numFmt numFmtId="179" formatCode="#,##0.0_);\(#,##0.0\)"/>
  </numFmts>
  <fonts count="23">
    <font>
      <sz val="10"/>
      <name val="Arial"/>
      <family val="0"/>
    </font>
    <font>
      <sz val="8"/>
      <name val="Arial"/>
      <family val="0"/>
    </font>
    <font>
      <sz val="10"/>
      <name val="Arial Narrow"/>
      <family val="2"/>
    </font>
    <font>
      <b/>
      <sz val="12"/>
      <color indexed="23"/>
      <name val="Arial Narrow"/>
      <family val="2"/>
    </font>
    <font>
      <sz val="12"/>
      <color indexed="23"/>
      <name val="Arial Narrow"/>
      <family val="2"/>
    </font>
    <font>
      <b/>
      <sz val="14"/>
      <color indexed="23"/>
      <name val="Times New Roman"/>
      <family val="1"/>
    </font>
    <font>
      <sz val="48"/>
      <color indexed="62"/>
      <name val="Arial Narrow"/>
      <family val="2"/>
    </font>
    <font>
      <sz val="14"/>
      <color indexed="62"/>
      <name val="Times New Roman"/>
      <family val="1"/>
    </font>
    <font>
      <b/>
      <sz val="12"/>
      <color indexed="9"/>
      <name val="Arial"/>
      <family val="2"/>
    </font>
    <font>
      <b/>
      <sz val="12"/>
      <color indexed="9"/>
      <name val="Arial Narrow"/>
      <family val="2"/>
    </font>
    <font>
      <b/>
      <sz val="12"/>
      <color indexed="18"/>
      <name val="Arial Narrow"/>
      <family val="2"/>
    </font>
    <font>
      <b/>
      <sz val="12"/>
      <color indexed="62"/>
      <name val="Arial Narrow"/>
      <family val="2"/>
    </font>
    <font>
      <b/>
      <vertAlign val="superscript"/>
      <sz val="12"/>
      <color indexed="62"/>
      <name val="Arial Narrow"/>
      <family val="2"/>
    </font>
    <font>
      <sz val="10"/>
      <color indexed="23"/>
      <name val="Arial Narrow"/>
      <family val="2"/>
    </font>
    <font>
      <b/>
      <sz val="12"/>
      <color indexed="8"/>
      <name val="Arial Narrow"/>
      <family val="2"/>
    </font>
    <font>
      <b/>
      <sz val="10"/>
      <color indexed="9"/>
      <name val="Arial Narrow"/>
      <family val="2"/>
    </font>
    <font>
      <b/>
      <vertAlign val="superscript"/>
      <sz val="9"/>
      <color indexed="9"/>
      <name val="Arial Narrow"/>
      <family val="2"/>
    </font>
    <font>
      <u val="single"/>
      <sz val="10"/>
      <color indexed="12"/>
      <name val="MS Sans Serif"/>
      <family val="0"/>
    </font>
    <font>
      <u val="single"/>
      <sz val="10"/>
      <color indexed="14"/>
      <name val="MS Sans Serif"/>
      <family val="0"/>
    </font>
    <font>
      <sz val="12"/>
      <name val="Times New Roman"/>
      <family val="0"/>
    </font>
    <font>
      <sz val="8"/>
      <name val="Times New Roman"/>
      <family val="0"/>
    </font>
    <font>
      <sz val="12"/>
      <color indexed="8"/>
      <name val="Arial Narrow"/>
      <family val="2"/>
    </font>
    <font>
      <b/>
      <vertAlign val="superscript"/>
      <sz val="12"/>
      <color indexed="9"/>
      <name val="Arial Narrow"/>
      <family val="2"/>
    </font>
  </fonts>
  <fills count="7">
    <fill>
      <patternFill/>
    </fill>
    <fill>
      <patternFill patternType="gray125"/>
    </fill>
    <fill>
      <patternFill patternType="solid">
        <fgColor indexed="23"/>
        <bgColor indexed="64"/>
      </patternFill>
    </fill>
    <fill>
      <patternFill patternType="solid">
        <fgColor indexed="44"/>
        <bgColor indexed="64"/>
      </patternFill>
    </fill>
    <fill>
      <patternFill patternType="solid">
        <fgColor indexed="62"/>
        <bgColor indexed="64"/>
      </patternFill>
    </fill>
    <fill>
      <patternFill patternType="solid">
        <fgColor indexed="12"/>
        <bgColor indexed="64"/>
      </patternFill>
    </fill>
    <fill>
      <patternFill patternType="solid">
        <fgColor indexed="22"/>
        <bgColor indexed="64"/>
      </patternFill>
    </fill>
  </fills>
  <borders count="1">
    <border>
      <left/>
      <right/>
      <top/>
      <bottom/>
      <diagonal/>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5"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lignment/>
      <protection/>
    </xf>
    <xf numFmtId="9" fontId="0" fillId="0" borderId="0" applyFont="0" applyFill="0" applyBorder="0" applyAlignment="0" applyProtection="0"/>
  </cellStyleXfs>
  <cellXfs count="63">
    <xf numFmtId="0" fontId="0" fillId="0" borderId="0" xfId="0" applyAlignment="1">
      <alignment/>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horizontal="center" vertical="center"/>
    </xf>
    <xf numFmtId="41" fontId="3" fillId="0" borderId="0" xfId="0" applyNumberFormat="1" applyFont="1" applyFill="1" applyBorder="1" applyAlignment="1">
      <alignment horizontal="center" vertical="center"/>
    </xf>
    <xf numFmtId="0" fontId="4" fillId="0" borderId="0" xfId="0" applyFont="1" applyFill="1" applyBorder="1" applyAlignment="1">
      <alignment/>
    </xf>
    <xf numFmtId="3" fontId="4" fillId="0" borderId="0" xfId="0" applyNumberFormat="1"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left"/>
    </xf>
    <xf numFmtId="3" fontId="3" fillId="0" borderId="0" xfId="0" applyNumberFormat="1" applyFont="1" applyFill="1" applyBorder="1" applyAlignment="1">
      <alignment horizontal="center"/>
    </xf>
    <xf numFmtId="0" fontId="3" fillId="0" borderId="0" xfId="0" applyFont="1" applyFill="1" applyBorder="1" applyAlignment="1">
      <alignment/>
    </xf>
    <xf numFmtId="165" fontId="4" fillId="0" borderId="0" xfId="0" applyNumberFormat="1" applyFont="1" applyFill="1" applyBorder="1" applyAlignment="1">
      <alignment/>
    </xf>
    <xf numFmtId="165" fontId="3" fillId="0" borderId="0" xfId="0" applyNumberFormat="1" applyFont="1" applyFill="1" applyBorder="1" applyAlignment="1">
      <alignment horizontal="center"/>
    </xf>
    <xf numFmtId="165" fontId="3" fillId="0" borderId="0" xfId="0" applyNumberFormat="1" applyFont="1" applyFill="1" applyBorder="1" applyAlignment="1">
      <alignment/>
    </xf>
    <xf numFmtId="164" fontId="4" fillId="0" borderId="0" xfId="0" applyNumberFormat="1" applyFont="1" applyFill="1" applyBorder="1" applyAlignment="1">
      <alignment/>
    </xf>
    <xf numFmtId="0" fontId="5" fillId="0" borderId="0" xfId="0" applyFont="1" applyFill="1" applyBorder="1" applyAlignment="1">
      <alignment horizontal="left"/>
    </xf>
    <xf numFmtId="0" fontId="6" fillId="0" borderId="0" xfId="0" applyFont="1" applyFill="1" applyBorder="1" applyAlignment="1">
      <alignment/>
    </xf>
    <xf numFmtId="0" fontId="7" fillId="0" borderId="0" xfId="0" applyFont="1" applyFill="1" applyBorder="1" applyAlignment="1">
      <alignment vertical="top"/>
    </xf>
    <xf numFmtId="41" fontId="9" fillId="2" borderId="0" xfId="0" applyNumberFormat="1" applyFont="1" applyFill="1" applyBorder="1" applyAlignment="1">
      <alignment horizontal="center" vertical="top" wrapText="1"/>
    </xf>
    <xf numFmtId="3" fontId="10" fillId="3" borderId="0" xfId="0" applyNumberFormat="1" applyFont="1" applyFill="1" applyBorder="1" applyAlignment="1">
      <alignment horizontal="center"/>
    </xf>
    <xf numFmtId="0" fontId="11" fillId="0" borderId="0" xfId="0" applyFont="1" applyFill="1" applyBorder="1" applyAlignment="1">
      <alignment/>
    </xf>
    <xf numFmtId="0" fontId="4" fillId="4" borderId="0" xfId="0" applyFont="1" applyFill="1" applyBorder="1" applyAlignment="1">
      <alignment/>
    </xf>
    <xf numFmtId="164" fontId="4" fillId="4" borderId="0" xfId="0" applyNumberFormat="1" applyFont="1" applyFill="1" applyBorder="1" applyAlignment="1">
      <alignment/>
    </xf>
    <xf numFmtId="3" fontId="3" fillId="0" borderId="0" xfId="0" applyNumberFormat="1" applyFont="1" applyFill="1" applyBorder="1" applyAlignment="1">
      <alignment horizontal="center" vertical="center"/>
    </xf>
    <xf numFmtId="3" fontId="4" fillId="0" borderId="0" xfId="0" applyNumberFormat="1" applyFont="1" applyFill="1" applyBorder="1" applyAlignment="1">
      <alignment horizontal="right"/>
    </xf>
    <xf numFmtId="3" fontId="9" fillId="2" borderId="0" xfId="0" applyNumberFormat="1" applyFont="1" applyFill="1" applyBorder="1" applyAlignment="1">
      <alignment horizontal="center" vertical="top" wrapText="1"/>
    </xf>
    <xf numFmtId="0" fontId="13"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165" fontId="3"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0" xfId="0" applyNumberFormat="1" applyFont="1" applyFill="1" applyBorder="1" applyAlignment="1">
      <alignment horizontal="center"/>
    </xf>
    <xf numFmtId="0" fontId="15" fillId="5" borderId="0" xfId="0" applyFont="1" applyFill="1" applyBorder="1" applyAlignment="1">
      <alignment horizontal="center" vertical="top" wrapText="1"/>
    </xf>
    <xf numFmtId="0" fontId="19" fillId="0" borderId="0" xfId="23">
      <alignment/>
      <protection/>
    </xf>
    <xf numFmtId="0" fontId="21" fillId="0" borderId="0" xfId="0" applyFont="1" applyFill="1" applyBorder="1" applyAlignment="1">
      <alignment/>
    </xf>
    <xf numFmtId="0" fontId="14" fillId="0" borderId="0" xfId="0" applyFont="1" applyFill="1" applyBorder="1" applyAlignment="1">
      <alignment horizontal="left"/>
    </xf>
    <xf numFmtId="0" fontId="14" fillId="0" borderId="0" xfId="0" applyFont="1" applyFill="1" applyBorder="1" applyAlignment="1">
      <alignment/>
    </xf>
    <xf numFmtId="165" fontId="14" fillId="0" borderId="0" xfId="0" applyNumberFormat="1" applyFont="1" applyFill="1" applyBorder="1" applyAlignment="1">
      <alignment/>
    </xf>
    <xf numFmtId="165" fontId="21" fillId="0" borderId="0" xfId="0" applyNumberFormat="1" applyFont="1" applyFill="1" applyBorder="1" applyAlignment="1">
      <alignment/>
    </xf>
    <xf numFmtId="164" fontId="21" fillId="0" borderId="0" xfId="0" applyNumberFormat="1" applyFont="1" applyFill="1" applyBorder="1" applyAlignment="1">
      <alignment/>
    </xf>
    <xf numFmtId="0" fontId="21" fillId="0" borderId="0" xfId="0" applyFont="1" applyFill="1" applyBorder="1" applyAlignment="1">
      <alignment horizontal="left"/>
    </xf>
    <xf numFmtId="165" fontId="14"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165" fontId="21" fillId="0" borderId="0" xfId="0" applyNumberFormat="1" applyFont="1" applyFill="1" applyBorder="1" applyAlignment="1">
      <alignment horizontal="center"/>
    </xf>
    <xf numFmtId="0" fontId="21" fillId="0" borderId="0" xfId="0" applyFont="1" applyFill="1" applyBorder="1" applyAlignment="1">
      <alignment horizontal="center"/>
    </xf>
    <xf numFmtId="165" fontId="21" fillId="0" borderId="0" xfId="0" applyNumberFormat="1" applyFont="1" applyFill="1" applyBorder="1" applyAlignment="1">
      <alignment horizontal="left"/>
    </xf>
    <xf numFmtId="49" fontId="21" fillId="0" borderId="0" xfId="0" applyNumberFormat="1" applyFont="1" applyFill="1" applyBorder="1" applyAlignment="1">
      <alignment horizontal="center"/>
    </xf>
    <xf numFmtId="41" fontId="21" fillId="0" borderId="0" xfId="0" applyNumberFormat="1" applyFont="1" applyFill="1" applyBorder="1" applyAlignment="1">
      <alignment horizontal="left" vertical="center"/>
    </xf>
    <xf numFmtId="41" fontId="21" fillId="0" borderId="0" xfId="0" applyNumberFormat="1" applyFont="1" applyFill="1" applyBorder="1" applyAlignment="1">
      <alignment horizontal="right" vertical="center"/>
    </xf>
    <xf numFmtId="0" fontId="3" fillId="4" borderId="0" xfId="0" applyFont="1" applyFill="1" applyBorder="1" applyAlignment="1">
      <alignment horizontal="center" vertical="center"/>
    </xf>
    <xf numFmtId="165" fontId="14" fillId="0" borderId="0" xfId="0" applyNumberFormat="1" applyFont="1" applyFill="1" applyBorder="1" applyAlignment="1">
      <alignment horizontal="left"/>
    </xf>
    <xf numFmtId="0" fontId="9" fillId="4" borderId="0" xfId="0" applyFont="1" applyFill="1" applyBorder="1" applyAlignment="1">
      <alignment horizontal="left" vertical="center" indent="3"/>
    </xf>
    <xf numFmtId="0" fontId="14" fillId="0" borderId="0" xfId="0" applyFont="1" applyFill="1" applyBorder="1" applyAlignment="1">
      <alignment horizontal="left" wrapText="1"/>
    </xf>
    <xf numFmtId="0" fontId="5" fillId="0" borderId="0" xfId="0" applyFont="1" applyFill="1" applyBorder="1" applyAlignment="1">
      <alignment horizontal="left" wrapText="1"/>
    </xf>
    <xf numFmtId="0" fontId="9" fillId="4" borderId="0" xfId="0" applyFont="1" applyFill="1" applyBorder="1" applyAlignment="1">
      <alignment horizontal="center" vertical="top" wrapText="1"/>
    </xf>
    <xf numFmtId="3" fontId="9" fillId="6" borderId="0" xfId="0" applyNumberFormat="1" applyFont="1" applyFill="1" applyBorder="1" applyAlignment="1">
      <alignment horizontal="center" vertical="top" wrapText="1"/>
    </xf>
    <xf numFmtId="165" fontId="9" fillId="6" borderId="0" xfId="0" applyNumberFormat="1" applyFont="1" applyFill="1" applyBorder="1" applyAlignment="1">
      <alignment horizontal="center" vertical="top" wrapText="1"/>
    </xf>
    <xf numFmtId="0" fontId="14" fillId="0" borderId="0" xfId="0" applyFont="1" applyFill="1" applyBorder="1" applyAlignment="1">
      <alignment horizontal="left" vertical="center" indent="2"/>
    </xf>
    <xf numFmtId="0" fontId="9" fillId="4" borderId="0" xfId="0" applyFont="1" applyFill="1" applyBorder="1" applyAlignment="1">
      <alignment horizontal="left" vertical="center" indent="4"/>
    </xf>
    <xf numFmtId="0" fontId="9" fillId="2" borderId="0" xfId="0" applyFont="1" applyFill="1" applyBorder="1" applyAlignment="1">
      <alignment horizontal="center" vertical="top" wrapText="1"/>
    </xf>
    <xf numFmtId="0" fontId="14" fillId="0" borderId="0" xfId="0" applyFont="1" applyFill="1" applyBorder="1" applyAlignment="1">
      <alignment horizontal="left" vertical="center" indent="3"/>
    </xf>
    <xf numFmtId="0" fontId="11" fillId="0" borderId="0" xfId="0" applyFont="1" applyFill="1" applyBorder="1" applyAlignment="1">
      <alignment horizontal="left" wrapText="1"/>
    </xf>
    <xf numFmtId="0" fontId="9" fillId="4" borderId="0" xfId="0" applyFont="1" applyFill="1" applyBorder="1" applyAlignment="1">
      <alignment horizontal="left" vertical="center" indent="2"/>
    </xf>
  </cellXfs>
  <cellStyles count="11">
    <cellStyle name="Normal" xfId="0"/>
    <cellStyle name="Comma [0]" xfId="15"/>
    <cellStyle name="Currency [0]" xfId="16"/>
    <cellStyle name="Hyperlink" xfId="17"/>
    <cellStyle name="Followed Hyperlink" xfId="18"/>
    <cellStyle name="Comma" xfId="19"/>
    <cellStyle name="Comma [0]" xfId="20"/>
    <cellStyle name="Currency" xfId="21"/>
    <cellStyle name="Currency [0]" xfId="22"/>
    <cellStyle name="Normal_WEB PM chap. 3.3 tableaux figures et Tex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54</xdr:row>
      <xdr:rowOff>28575</xdr:rowOff>
    </xdr:from>
    <xdr:to>
      <xdr:col>8</xdr:col>
      <xdr:colOff>666750</xdr:colOff>
      <xdr:row>101</xdr:row>
      <xdr:rowOff>142875</xdr:rowOff>
    </xdr:to>
    <xdr:pic>
      <xdr:nvPicPr>
        <xdr:cNvPr id="1" name="Picture 7"/>
        <xdr:cNvPicPr preferRelativeResize="1">
          <a:picLocks noChangeAspect="1"/>
        </xdr:cNvPicPr>
      </xdr:nvPicPr>
      <xdr:blipFill>
        <a:blip r:embed="rId1"/>
        <a:stretch>
          <a:fillRect/>
        </a:stretch>
      </xdr:blipFill>
      <xdr:spPr>
        <a:xfrm>
          <a:off x="0" y="8772525"/>
          <a:ext cx="7372350" cy="7724775"/>
        </a:xfrm>
        <a:prstGeom prst="rect">
          <a:avLst/>
        </a:prstGeom>
        <a:noFill/>
        <a:ln w="9525" cmpd="sng">
          <a:noFill/>
        </a:ln>
      </xdr:spPr>
    </xdr:pic>
    <xdr:clientData/>
  </xdr:twoCellAnchor>
  <xdr:twoCellAnchor editAs="oneCell">
    <xdr:from>
      <xdr:col>0</xdr:col>
      <xdr:colOff>0</xdr:colOff>
      <xdr:row>108</xdr:row>
      <xdr:rowOff>0</xdr:rowOff>
    </xdr:from>
    <xdr:to>
      <xdr:col>8</xdr:col>
      <xdr:colOff>666750</xdr:colOff>
      <xdr:row>155</xdr:row>
      <xdr:rowOff>123825</xdr:rowOff>
    </xdr:to>
    <xdr:pic>
      <xdr:nvPicPr>
        <xdr:cNvPr id="2" name="Picture 8"/>
        <xdr:cNvPicPr preferRelativeResize="1">
          <a:picLocks noChangeAspect="1"/>
        </xdr:cNvPicPr>
      </xdr:nvPicPr>
      <xdr:blipFill>
        <a:blip r:embed="rId2"/>
        <a:stretch>
          <a:fillRect/>
        </a:stretch>
      </xdr:blipFill>
      <xdr:spPr>
        <a:xfrm>
          <a:off x="0" y="17487900"/>
          <a:ext cx="7372350" cy="7734300"/>
        </a:xfrm>
        <a:prstGeom prst="rect">
          <a:avLst/>
        </a:prstGeom>
        <a:noFill/>
        <a:ln w="9525" cmpd="sng">
          <a:noFill/>
        </a:ln>
      </xdr:spPr>
    </xdr:pic>
    <xdr:clientData/>
  </xdr:twoCellAnchor>
  <xdr:twoCellAnchor editAs="oneCell">
    <xdr:from>
      <xdr:col>0</xdr:col>
      <xdr:colOff>0</xdr:colOff>
      <xdr:row>162</xdr:row>
      <xdr:rowOff>0</xdr:rowOff>
    </xdr:from>
    <xdr:to>
      <xdr:col>8</xdr:col>
      <xdr:colOff>666750</xdr:colOff>
      <xdr:row>209</xdr:row>
      <xdr:rowOff>95250</xdr:rowOff>
    </xdr:to>
    <xdr:pic>
      <xdr:nvPicPr>
        <xdr:cNvPr id="3" name="Picture 9"/>
        <xdr:cNvPicPr preferRelativeResize="1">
          <a:picLocks noChangeAspect="1"/>
        </xdr:cNvPicPr>
      </xdr:nvPicPr>
      <xdr:blipFill>
        <a:blip r:embed="rId3"/>
        <a:stretch>
          <a:fillRect/>
        </a:stretch>
      </xdr:blipFill>
      <xdr:spPr>
        <a:xfrm>
          <a:off x="0" y="26231850"/>
          <a:ext cx="7372350" cy="7705725"/>
        </a:xfrm>
        <a:prstGeom prst="rect">
          <a:avLst/>
        </a:prstGeom>
        <a:noFill/>
        <a:ln w="9525" cmpd="sng">
          <a:noFill/>
        </a:ln>
      </xdr:spPr>
    </xdr:pic>
    <xdr:clientData/>
  </xdr:twoCellAnchor>
  <xdr:twoCellAnchor editAs="oneCell">
    <xdr:from>
      <xdr:col>0</xdr:col>
      <xdr:colOff>0</xdr:colOff>
      <xdr:row>0</xdr:row>
      <xdr:rowOff>0</xdr:rowOff>
    </xdr:from>
    <xdr:to>
      <xdr:col>8</xdr:col>
      <xdr:colOff>666750</xdr:colOff>
      <xdr:row>47</xdr:row>
      <xdr:rowOff>66675</xdr:rowOff>
    </xdr:to>
    <xdr:pic>
      <xdr:nvPicPr>
        <xdr:cNvPr id="4" name="Picture 10"/>
        <xdr:cNvPicPr preferRelativeResize="1">
          <a:picLocks noChangeAspect="1"/>
        </xdr:cNvPicPr>
      </xdr:nvPicPr>
      <xdr:blipFill>
        <a:blip r:embed="rId4"/>
        <a:stretch>
          <a:fillRect/>
        </a:stretch>
      </xdr:blipFill>
      <xdr:spPr>
        <a:xfrm>
          <a:off x="0" y="0"/>
          <a:ext cx="7372350" cy="767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62</xdr:row>
      <xdr:rowOff>57150</xdr:rowOff>
    </xdr:from>
    <xdr:to>
      <xdr:col>21</xdr:col>
      <xdr:colOff>47625</xdr:colOff>
      <xdr:row>75</xdr:row>
      <xdr:rowOff>152400</xdr:rowOff>
    </xdr:to>
    <xdr:sp>
      <xdr:nvSpPr>
        <xdr:cNvPr id="1" name="TextBox 1"/>
        <xdr:cNvSpPr txBox="1">
          <a:spLocks noChangeArrowheads="1"/>
        </xdr:cNvSpPr>
      </xdr:nvSpPr>
      <xdr:spPr>
        <a:xfrm>
          <a:off x="923925" y="11972925"/>
          <a:ext cx="9515475" cy="2695575"/>
        </a:xfrm>
        <a:prstGeom prst="rect">
          <a:avLst/>
        </a:prstGeom>
        <a:solidFill>
          <a:srgbClr val="333399"/>
        </a:solidFill>
        <a:ln w="9525" cmpd="sng">
          <a:noFill/>
        </a:ln>
      </xdr:spPr>
      <xdr:txBody>
        <a:bodyPr vertOverflow="clip" wrap="square" anchor="ctr"/>
        <a:p>
          <a:pPr algn="l">
            <a:defRPr/>
          </a:pPr>
          <a:r>
            <a:rPr lang="en-US" cap="none" sz="1200" b="1" i="0" u="none" baseline="0">
              <a:solidFill>
                <a:srgbClr val="FFFFFF"/>
              </a:solidFill>
              <a:latin typeface="Arial"/>
              <a:ea typeface="Arial"/>
              <a:cs typeface="Arial"/>
            </a:rPr>
            <a:t>« Une proportion plus élevée de femmes que d'hommes consacrent du temps aux soins des
   enfants. C'est le cas de 52,7 % des femmes et de 47,4 % des hommes en couple avec ou sans
   enfants* et d'un pourcentage encore plus important de mères seules (67,3 %) et de pères
   seuls (58,2 % ).
   De plus, davantage de femmes (21,4 %) que d'hommes (15,6 %), de personnes en couple que
   de parents seuls, consacrent du temps pour les soins des personnes âgées; lorsque c'est le
   cas, il s'agit principalement de moins de 5 heures par semaine.
   Enfin, deux fois plus de femmes que d'hommes (45,1 % comparativement à 21,9 %) consa-
   crent 15 heures ou plus par semaine aux travaux ménagers. »
   * Les données ne permettent pas de distinguer les couples avec enfants des couples sans enfant.</a:t>
          </a:r>
        </a:p>
      </xdr:txBody>
    </xdr:sp>
    <xdr:clientData/>
  </xdr:twoCellAnchor>
  <xdr:twoCellAnchor>
    <xdr:from>
      <xdr:col>2</xdr:col>
      <xdr:colOff>9525</xdr:colOff>
      <xdr:row>36</xdr:row>
      <xdr:rowOff>114300</xdr:rowOff>
    </xdr:from>
    <xdr:to>
      <xdr:col>3</xdr:col>
      <xdr:colOff>28575</xdr:colOff>
      <xdr:row>36</xdr:row>
      <xdr:rowOff>114300</xdr:rowOff>
    </xdr:to>
    <xdr:sp>
      <xdr:nvSpPr>
        <xdr:cNvPr id="2" name="Line 2"/>
        <xdr:cNvSpPr>
          <a:spLocks/>
        </xdr:cNvSpPr>
      </xdr:nvSpPr>
      <xdr:spPr>
        <a:xfrm>
          <a:off x="914400" y="7648575"/>
          <a:ext cx="1809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70</xdr:row>
      <xdr:rowOff>0</xdr:rowOff>
    </xdr:from>
    <xdr:to>
      <xdr:col>11</xdr:col>
      <xdr:colOff>400050</xdr:colOff>
      <xdr:row>70</xdr:row>
      <xdr:rowOff>0</xdr:rowOff>
    </xdr:to>
    <xdr:sp>
      <xdr:nvSpPr>
        <xdr:cNvPr id="1" name="TextBox 1"/>
        <xdr:cNvSpPr txBox="1">
          <a:spLocks noChangeArrowheads="1"/>
        </xdr:cNvSpPr>
      </xdr:nvSpPr>
      <xdr:spPr>
        <a:xfrm>
          <a:off x="952500" y="13163550"/>
          <a:ext cx="4781550" cy="0"/>
        </a:xfrm>
        <a:prstGeom prst="rect">
          <a:avLst/>
        </a:prstGeom>
        <a:solidFill>
          <a:srgbClr val="FFFFFF"/>
        </a:solidFill>
        <a:ln w="9525" cmpd="sng">
          <a:noFill/>
        </a:ln>
      </xdr:spPr>
      <xdr:txBody>
        <a:bodyPr vertOverflow="clip" wrap="square"/>
        <a:p>
          <a:pPr algn="l">
            <a:defRPr/>
          </a:pPr>
          <a:r>
            <a:rPr lang="en-US" cap="none" sz="1000" b="0" i="0" u="none" baseline="0"/>
            <a:t>
« Dans le groupe des 35-44 ans, près de trois fois plus d'hommes que de femmes (35,2 %
comparativement à 13,2 %) ne consacrent aucune heure ou consacrent moins de 5 heures
par semaine aux travaux ménagers.
Dans ce même groupe d'âge, 46,4 % des femmes, comparativement à 30,3 % des hommes,
consacrent plus de 15 heures par semaine à prendre soin des enfants. »</a:t>
          </a:r>
        </a:p>
      </xdr:txBody>
    </xdr:sp>
    <xdr:clientData/>
  </xdr:twoCellAnchor>
  <xdr:twoCellAnchor>
    <xdr:from>
      <xdr:col>2</xdr:col>
      <xdr:colOff>0</xdr:colOff>
      <xdr:row>66</xdr:row>
      <xdr:rowOff>95250</xdr:rowOff>
    </xdr:from>
    <xdr:to>
      <xdr:col>3</xdr:col>
      <xdr:colOff>19050</xdr:colOff>
      <xdr:row>66</xdr:row>
      <xdr:rowOff>95250</xdr:rowOff>
    </xdr:to>
    <xdr:sp>
      <xdr:nvSpPr>
        <xdr:cNvPr id="2" name="Line 2"/>
        <xdr:cNvSpPr>
          <a:spLocks/>
        </xdr:cNvSpPr>
      </xdr:nvSpPr>
      <xdr:spPr>
        <a:xfrm>
          <a:off x="904875" y="12249150"/>
          <a:ext cx="1809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59</xdr:row>
      <xdr:rowOff>133350</xdr:rowOff>
    </xdr:from>
    <xdr:to>
      <xdr:col>15</xdr:col>
      <xdr:colOff>400050</xdr:colOff>
      <xdr:row>65</xdr:row>
      <xdr:rowOff>190500</xdr:rowOff>
    </xdr:to>
    <xdr:sp>
      <xdr:nvSpPr>
        <xdr:cNvPr id="1" name="TextBox 2"/>
        <xdr:cNvSpPr txBox="1">
          <a:spLocks noChangeArrowheads="1"/>
        </xdr:cNvSpPr>
      </xdr:nvSpPr>
      <xdr:spPr>
        <a:xfrm>
          <a:off x="923925" y="11610975"/>
          <a:ext cx="7010400" cy="1257300"/>
        </a:xfrm>
        <a:prstGeom prst="rect">
          <a:avLst/>
        </a:prstGeom>
        <a:solidFill>
          <a:srgbClr val="333399"/>
        </a:solidFill>
        <a:ln w="9525" cmpd="sng">
          <a:noFill/>
        </a:ln>
      </xdr:spPr>
      <xdr:txBody>
        <a:bodyPr vertOverflow="clip" wrap="square" anchor="ctr"/>
        <a:p>
          <a:pPr algn="l">
            <a:defRPr/>
          </a:pPr>
          <a:r>
            <a:rPr lang="en-US" cap="none" sz="1200" b="1" i="0" u="none" baseline="0">
              <a:solidFill>
                <a:srgbClr val="FFFFFF"/>
              </a:solidFill>
              <a:latin typeface="Arial"/>
              <a:ea typeface="Arial"/>
              <a:cs typeface="Arial"/>
            </a:rPr>
            <a:t>« Dans le groupe des 35-44 ans, près de trois fois plus d'hommes que de femmes (35,2 %
   comparativement à 13,2 %) ne consacrent aucune heure ou consacrent moins de 5 heures
   par semaine aux travaux ménagers.
   Dans ce même groupe d'âge, 46,4 % des femmes, comparativement à 30,3 % des hommes,
   consacrent plus de 15 heures par semaine à prendre soin des enfants.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666750</xdr:colOff>
      <xdr:row>47</xdr:row>
      <xdr:rowOff>95250</xdr:rowOff>
    </xdr:to>
    <xdr:pic>
      <xdr:nvPicPr>
        <xdr:cNvPr id="1" name="Picture 5"/>
        <xdr:cNvPicPr preferRelativeResize="1">
          <a:picLocks noChangeAspect="1"/>
        </xdr:cNvPicPr>
      </xdr:nvPicPr>
      <xdr:blipFill>
        <a:blip r:embed="rId1"/>
        <a:stretch>
          <a:fillRect/>
        </a:stretch>
      </xdr:blipFill>
      <xdr:spPr>
        <a:xfrm>
          <a:off x="0" y="0"/>
          <a:ext cx="7372350" cy="7705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666750</xdr:colOff>
      <xdr:row>47</xdr:row>
      <xdr:rowOff>114300</xdr:rowOff>
    </xdr:to>
    <xdr:pic>
      <xdr:nvPicPr>
        <xdr:cNvPr id="1" name="Picture 2"/>
        <xdr:cNvPicPr preferRelativeResize="1">
          <a:picLocks noChangeAspect="1"/>
        </xdr:cNvPicPr>
      </xdr:nvPicPr>
      <xdr:blipFill>
        <a:blip r:embed="rId1"/>
        <a:stretch>
          <a:fillRect/>
        </a:stretch>
      </xdr:blipFill>
      <xdr:spPr>
        <a:xfrm>
          <a:off x="0" y="0"/>
          <a:ext cx="7372350" cy="7724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666750</xdr:colOff>
      <xdr:row>47</xdr:row>
      <xdr:rowOff>123825</xdr:rowOff>
    </xdr:to>
    <xdr:pic>
      <xdr:nvPicPr>
        <xdr:cNvPr id="1" name="Picture 2"/>
        <xdr:cNvPicPr preferRelativeResize="1">
          <a:picLocks noChangeAspect="1"/>
        </xdr:cNvPicPr>
      </xdr:nvPicPr>
      <xdr:blipFill>
        <a:blip r:embed="rId1"/>
        <a:stretch>
          <a:fillRect/>
        </a:stretch>
      </xdr:blipFill>
      <xdr:spPr>
        <a:xfrm>
          <a:off x="0" y="0"/>
          <a:ext cx="7372350" cy="7734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37</xdr:row>
      <xdr:rowOff>0</xdr:rowOff>
    </xdr:from>
    <xdr:to>
      <xdr:col>16</xdr:col>
      <xdr:colOff>95250</xdr:colOff>
      <xdr:row>37</xdr:row>
      <xdr:rowOff>0</xdr:rowOff>
    </xdr:to>
    <xdr:sp>
      <xdr:nvSpPr>
        <xdr:cNvPr id="1" name="TextBox 1"/>
        <xdr:cNvSpPr txBox="1">
          <a:spLocks noChangeArrowheads="1"/>
        </xdr:cNvSpPr>
      </xdr:nvSpPr>
      <xdr:spPr>
        <a:xfrm>
          <a:off x="1381125" y="8277225"/>
          <a:ext cx="6467475" cy="0"/>
        </a:xfrm>
        <a:prstGeom prst="rect">
          <a:avLst/>
        </a:prstGeom>
        <a:solidFill>
          <a:srgbClr val="FFFFFF"/>
        </a:solidFill>
        <a:ln w="9525" cmpd="sng">
          <a:noFill/>
        </a:ln>
      </xdr:spPr>
      <xdr:txBody>
        <a:bodyPr vertOverflow="clip" wrap="square"/>
        <a:p>
          <a:pPr algn="l">
            <a:defRPr/>
          </a:pPr>
          <a:r>
            <a:rPr lang="en-US" cap="none" sz="1000" b="0" i="0" u="none" baseline="0"/>
            <a:t>« Dans les familles avec enfants, les hommes consacrent plus d’heures aux activités
professionnelles que les femmes. Par contre, ces dernières consacrent près de deux
fois plus de temps aux tâches domestiques que les hommes.
Cependant, pour les tranches de revenu de 20 000 $ ou plus, les hommes et les
femmes consacrent autant d’heures par jour aux activités professionnelles, les
femmes consacrent également plus d’heures que les hommes aux travaux
domestiques.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37</xdr:row>
      <xdr:rowOff>0</xdr:rowOff>
    </xdr:from>
    <xdr:to>
      <xdr:col>16</xdr:col>
      <xdr:colOff>95250</xdr:colOff>
      <xdr:row>37</xdr:row>
      <xdr:rowOff>0</xdr:rowOff>
    </xdr:to>
    <xdr:sp>
      <xdr:nvSpPr>
        <xdr:cNvPr id="1" name="TextBox 1"/>
        <xdr:cNvSpPr txBox="1">
          <a:spLocks noChangeArrowheads="1"/>
        </xdr:cNvSpPr>
      </xdr:nvSpPr>
      <xdr:spPr>
        <a:xfrm>
          <a:off x="1381125" y="8010525"/>
          <a:ext cx="6467475" cy="0"/>
        </a:xfrm>
        <a:prstGeom prst="rect">
          <a:avLst/>
        </a:prstGeom>
        <a:solidFill>
          <a:srgbClr val="FFFFFF"/>
        </a:solidFill>
        <a:ln w="9525" cmpd="sng">
          <a:noFill/>
        </a:ln>
      </xdr:spPr>
      <xdr:txBody>
        <a:bodyPr vertOverflow="clip" wrap="square"/>
        <a:p>
          <a:pPr algn="l">
            <a:defRPr/>
          </a:pPr>
          <a:r>
            <a:rPr lang="en-US" cap="none" sz="1000" b="0" i="0" u="none" baseline="0"/>
            <a:t>« Dans les familles avec enfants, les hommes consacrent plus d’heures aux activités
professionnelles que les femmes. Par contre, ces dernières consacrent près de deux
fois plus de temps aux tâches domestiques que les hommes.
Cependant, pour les tranches de revenu de 20 000 $ ou plus, les hommes et les
femmes consacrent autant d’heures par jour aux activités professionnelles, les
femmes consacrent également plus d’heures que les hommes aux travaux
domestiques. »</a:t>
          </a:r>
        </a:p>
      </xdr:txBody>
    </xdr:sp>
    <xdr:clientData/>
  </xdr:twoCellAnchor>
  <xdr:twoCellAnchor>
    <xdr:from>
      <xdr:col>3</xdr:col>
      <xdr:colOff>9525</xdr:colOff>
      <xdr:row>68</xdr:row>
      <xdr:rowOff>104775</xdr:rowOff>
    </xdr:from>
    <xdr:to>
      <xdr:col>21</xdr:col>
      <xdr:colOff>571500</xdr:colOff>
      <xdr:row>76</xdr:row>
      <xdr:rowOff>114300</xdr:rowOff>
    </xdr:to>
    <xdr:sp>
      <xdr:nvSpPr>
        <xdr:cNvPr id="2" name="TextBox 2"/>
        <xdr:cNvSpPr txBox="1">
          <a:spLocks noChangeArrowheads="1"/>
        </xdr:cNvSpPr>
      </xdr:nvSpPr>
      <xdr:spPr>
        <a:xfrm>
          <a:off x="1514475" y="13173075"/>
          <a:ext cx="8620125" cy="1609725"/>
        </a:xfrm>
        <a:prstGeom prst="rect">
          <a:avLst/>
        </a:prstGeom>
        <a:solidFill>
          <a:srgbClr val="333399"/>
        </a:solidFill>
        <a:ln w="9525" cmpd="sng">
          <a:noFill/>
        </a:ln>
      </xdr:spPr>
      <xdr:txBody>
        <a:bodyPr vertOverflow="clip" wrap="square" anchor="ctr"/>
        <a:p>
          <a:pPr algn="l">
            <a:defRPr/>
          </a:pPr>
          <a:r>
            <a:rPr lang="en-US" cap="none" sz="1200" b="1" i="0" u="none" baseline="0">
              <a:solidFill>
                <a:srgbClr val="FFFFFF"/>
              </a:solidFill>
              <a:latin typeface="Arial"/>
              <a:ea typeface="Arial"/>
              <a:cs typeface="Arial"/>
            </a:rPr>
            <a:t>« Dans les familles avec enfants, les hommes consacrent plus d’heures aux activités
   professionnelles que les femmes. Par contre, ces dernières consacrent près de deux
   fois plus de temps aux tâches domestiques que les hommes.
   Cependant, pour les tranches de revenu de 20 000 $ ou plus, les hommes et les
   femmes consacrent autant d’heures par jour aux activités professionnelles, les
   femmes consacrent également plus d’heures que les hommes aux travaux
   domestiques. »</a:t>
          </a:r>
        </a:p>
      </xdr:txBody>
    </xdr:sp>
    <xdr:clientData/>
  </xdr:twoCellAnchor>
  <xdr:twoCellAnchor>
    <xdr:from>
      <xdr:col>2</xdr:col>
      <xdr:colOff>0</xdr:colOff>
      <xdr:row>22</xdr:row>
      <xdr:rowOff>142875</xdr:rowOff>
    </xdr:from>
    <xdr:to>
      <xdr:col>3</xdr:col>
      <xdr:colOff>19050</xdr:colOff>
      <xdr:row>22</xdr:row>
      <xdr:rowOff>142875</xdr:rowOff>
    </xdr:to>
    <xdr:sp>
      <xdr:nvSpPr>
        <xdr:cNvPr id="3" name="Line 3"/>
        <xdr:cNvSpPr>
          <a:spLocks/>
        </xdr:cNvSpPr>
      </xdr:nvSpPr>
      <xdr:spPr>
        <a:xfrm>
          <a:off x="1343025" y="4953000"/>
          <a:ext cx="1809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J1" sqref="J1"/>
    </sheetView>
  </sheetViews>
  <sheetFormatPr defaultColWidth="12.57421875" defaultRowHeight="12.75"/>
  <cols>
    <col min="1" max="16384" width="12.57421875" style="33" customWidth="1"/>
  </cols>
  <sheetData/>
  <printOptions/>
  <pageMargins left="0" right="0" top="0" bottom="0" header="0" footer="0"/>
  <pageSetup horizontalDpi="600" verticalDpi="600" orientation="portrait" scale="93" r:id="rId2"/>
  <drawing r:id="rId1"/>
</worksheet>
</file>

<file path=xl/worksheets/sheet2.xml><?xml version="1.0" encoding="utf-8"?>
<worksheet xmlns="http://schemas.openxmlformats.org/spreadsheetml/2006/main" xmlns:r="http://schemas.openxmlformats.org/officeDocument/2006/relationships">
  <dimension ref="B1:X78"/>
  <sheetViews>
    <sheetView workbookViewId="0" topLeftCell="A1">
      <selection activeCell="A2" sqref="A2"/>
    </sheetView>
  </sheetViews>
  <sheetFormatPr defaultColWidth="11.421875" defaultRowHeight="12.75"/>
  <cols>
    <col min="1" max="1" width="3.140625" style="5" customWidth="1"/>
    <col min="2" max="2" width="10.421875" style="5" customWidth="1"/>
    <col min="3" max="3" width="2.421875" style="5" customWidth="1"/>
    <col min="4" max="4" width="8.28125" style="5" customWidth="1"/>
    <col min="5" max="5" width="9.28125" style="5" customWidth="1"/>
    <col min="6" max="6" width="6.57421875" style="5" customWidth="1"/>
    <col min="7" max="7" width="0.71875" style="5" customWidth="1"/>
    <col min="8" max="8" width="15.7109375" style="14" customWidth="1"/>
    <col min="9" max="9" width="0.71875" style="14" customWidth="1"/>
    <col min="10" max="10" width="15.7109375" style="14" customWidth="1"/>
    <col min="11" max="11" width="0.71875" style="14" customWidth="1"/>
    <col min="12" max="12" width="15.7109375" style="14" customWidth="1"/>
    <col min="13" max="13" width="0.71875" style="14" customWidth="1"/>
    <col min="14" max="14" width="15.7109375" style="14" customWidth="1"/>
    <col min="15" max="15" width="0.71875" style="14" customWidth="1"/>
    <col min="16" max="16" width="15.7109375" style="5" customWidth="1"/>
    <col min="17" max="17" width="0.71875" style="5" customWidth="1"/>
    <col min="18" max="18" width="15.7109375" style="5" customWidth="1"/>
    <col min="19" max="19" width="0.71875" style="5" customWidth="1"/>
    <col min="20" max="20" width="15.7109375" style="5" customWidth="1"/>
    <col min="21" max="21" width="0.71875" style="5" customWidth="1"/>
    <col min="22" max="22" width="15.7109375" style="5" customWidth="1"/>
    <col min="23" max="16384" width="11.421875" style="5" customWidth="1"/>
  </cols>
  <sheetData>
    <row r="1" spans="2:24" ht="53.25" customHeight="1">
      <c r="B1" s="16" t="s">
        <v>44</v>
      </c>
      <c r="D1" s="15"/>
      <c r="E1" s="53" t="s">
        <v>47</v>
      </c>
      <c r="F1" s="53"/>
      <c r="G1" s="53"/>
      <c r="H1" s="53"/>
      <c r="I1" s="53"/>
      <c r="J1" s="53"/>
      <c r="K1" s="53"/>
      <c r="L1" s="53"/>
      <c r="M1" s="53"/>
      <c r="N1" s="53"/>
      <c r="O1" s="53"/>
      <c r="P1" s="53"/>
      <c r="Q1" s="53"/>
      <c r="R1" s="53"/>
      <c r="S1" s="53"/>
      <c r="T1" s="53"/>
      <c r="U1" s="53"/>
      <c r="V1" s="53"/>
      <c r="W1" s="1"/>
      <c r="X1" s="1"/>
    </row>
    <row r="2" spans="2:24" ht="18.75" customHeight="1">
      <c r="B2" s="17" t="s">
        <v>43</v>
      </c>
      <c r="C2" s="2"/>
      <c r="D2" s="2"/>
      <c r="E2" s="53"/>
      <c r="F2" s="53"/>
      <c r="G2" s="53"/>
      <c r="H2" s="53"/>
      <c r="I2" s="53"/>
      <c r="J2" s="53"/>
      <c r="K2" s="53"/>
      <c r="L2" s="53"/>
      <c r="M2" s="53"/>
      <c r="N2" s="53"/>
      <c r="O2" s="53"/>
      <c r="P2" s="53"/>
      <c r="Q2" s="53"/>
      <c r="R2" s="53"/>
      <c r="S2" s="53"/>
      <c r="T2" s="53"/>
      <c r="U2" s="53"/>
      <c r="V2" s="53"/>
      <c r="W2" s="1"/>
      <c r="X2" s="1"/>
    </row>
    <row r="3" spans="2:24" ht="41.25" customHeight="1">
      <c r="B3" s="17"/>
      <c r="C3" s="2"/>
      <c r="D3" s="2"/>
      <c r="E3" s="53"/>
      <c r="F3" s="53"/>
      <c r="G3" s="53"/>
      <c r="H3" s="53"/>
      <c r="I3" s="53"/>
      <c r="J3" s="53"/>
      <c r="K3" s="53"/>
      <c r="L3" s="53"/>
      <c r="M3" s="53"/>
      <c r="N3" s="53"/>
      <c r="O3" s="53"/>
      <c r="P3" s="53"/>
      <c r="Q3" s="53"/>
      <c r="R3" s="53"/>
      <c r="S3" s="53"/>
      <c r="T3" s="53"/>
      <c r="U3" s="53"/>
      <c r="V3" s="53"/>
      <c r="W3" s="1"/>
      <c r="X3" s="1"/>
    </row>
    <row r="4" spans="3:24" ht="15.75" customHeight="1">
      <c r="C4" s="54" t="s">
        <v>35</v>
      </c>
      <c r="D4" s="54"/>
      <c r="E4" s="54"/>
      <c r="F4" s="54"/>
      <c r="G4" s="3"/>
      <c r="H4" s="54" t="s">
        <v>48</v>
      </c>
      <c r="I4" s="54"/>
      <c r="J4" s="54"/>
      <c r="K4" s="54"/>
      <c r="L4" s="54"/>
      <c r="M4" s="54"/>
      <c r="N4" s="54"/>
      <c r="O4" s="54"/>
      <c r="P4" s="54"/>
      <c r="Q4" s="54"/>
      <c r="R4" s="54"/>
      <c r="S4" s="54"/>
      <c r="T4" s="54"/>
      <c r="U4" s="54"/>
      <c r="V4" s="54"/>
      <c r="W4" s="1"/>
      <c r="X4" s="1"/>
    </row>
    <row r="5" spans="3:24" ht="4.5" customHeight="1">
      <c r="C5" s="54"/>
      <c r="D5" s="54"/>
      <c r="E5" s="54"/>
      <c r="F5" s="54"/>
      <c r="G5" s="3"/>
      <c r="H5" s="2"/>
      <c r="I5" s="2"/>
      <c r="J5" s="2"/>
      <c r="K5" s="2"/>
      <c r="L5" s="2"/>
      <c r="M5" s="2"/>
      <c r="N5" s="2"/>
      <c r="O5" s="2"/>
      <c r="P5" s="2"/>
      <c r="Q5" s="2"/>
      <c r="R5" s="2"/>
      <c r="S5" s="2"/>
      <c r="T5" s="2"/>
      <c r="U5" s="2"/>
      <c r="V5" s="2"/>
      <c r="W5" s="1"/>
      <c r="X5" s="1"/>
    </row>
    <row r="6" spans="3:22" ht="54.75" customHeight="1">
      <c r="C6" s="54"/>
      <c r="D6" s="54"/>
      <c r="E6" s="54"/>
      <c r="F6" s="54"/>
      <c r="G6" s="3"/>
      <c r="H6" s="18" t="s">
        <v>49</v>
      </c>
      <c r="I6" s="4"/>
      <c r="J6" s="18" t="s">
        <v>50</v>
      </c>
      <c r="K6" s="4"/>
      <c r="L6" s="18" t="s">
        <v>51</v>
      </c>
      <c r="M6" s="4"/>
      <c r="N6" s="18" t="s">
        <v>52</v>
      </c>
      <c r="O6" s="4"/>
      <c r="P6" s="18" t="s">
        <v>49</v>
      </c>
      <c r="Q6" s="4"/>
      <c r="R6" s="18" t="s">
        <v>53</v>
      </c>
      <c r="S6" s="4"/>
      <c r="T6" s="18" t="s">
        <v>54</v>
      </c>
      <c r="U6" s="4"/>
      <c r="V6" s="18" t="s">
        <v>52</v>
      </c>
    </row>
    <row r="7" spans="8:15" ht="3" customHeight="1">
      <c r="H7" s="6"/>
      <c r="I7" s="6"/>
      <c r="J7" s="7"/>
      <c r="K7" s="7"/>
      <c r="L7" s="7"/>
      <c r="M7" s="7"/>
      <c r="N7" s="7"/>
      <c r="O7" s="7"/>
    </row>
    <row r="8" spans="3:22" ht="15.75">
      <c r="C8" s="8"/>
      <c r="D8" s="8"/>
      <c r="E8" s="8"/>
      <c r="F8" s="8"/>
      <c r="G8" s="8"/>
      <c r="H8" s="55" t="s">
        <v>55</v>
      </c>
      <c r="I8" s="55"/>
      <c r="J8" s="55"/>
      <c r="K8" s="55"/>
      <c r="L8" s="55"/>
      <c r="M8" s="55"/>
      <c r="N8" s="55"/>
      <c r="O8" s="9"/>
      <c r="P8" s="55" t="s">
        <v>56</v>
      </c>
      <c r="Q8" s="55"/>
      <c r="R8" s="55"/>
      <c r="S8" s="55"/>
      <c r="T8" s="55"/>
      <c r="U8" s="55"/>
      <c r="V8" s="55"/>
    </row>
    <row r="9" spans="3:22" ht="4.5" customHeight="1">
      <c r="C9" s="8"/>
      <c r="D9" s="8"/>
      <c r="E9" s="8"/>
      <c r="F9" s="8"/>
      <c r="G9" s="8"/>
      <c r="H9" s="9"/>
      <c r="I9" s="9"/>
      <c r="J9" s="9"/>
      <c r="K9" s="9"/>
      <c r="L9" s="9"/>
      <c r="M9" s="9"/>
      <c r="N9" s="9"/>
      <c r="O9" s="9"/>
      <c r="P9" s="9"/>
      <c r="Q9" s="9"/>
      <c r="R9" s="9"/>
      <c r="S9" s="9"/>
      <c r="T9" s="9"/>
      <c r="U9" s="9"/>
      <c r="V9" s="9"/>
    </row>
    <row r="10" spans="3:22" ht="15.75">
      <c r="C10" s="8"/>
      <c r="D10" s="8"/>
      <c r="E10" s="8"/>
      <c r="F10" s="8"/>
      <c r="G10" s="8"/>
      <c r="H10" s="19">
        <v>2268855</v>
      </c>
      <c r="I10" s="19"/>
      <c r="J10" s="19">
        <v>1686295</v>
      </c>
      <c r="K10" s="19"/>
      <c r="L10" s="19">
        <v>68025</v>
      </c>
      <c r="M10" s="19"/>
      <c r="N10" s="19">
        <v>514540</v>
      </c>
      <c r="O10" s="19"/>
      <c r="P10" s="19">
        <v>2339225</v>
      </c>
      <c r="Q10" s="19"/>
      <c r="R10" s="19">
        <v>1681630</v>
      </c>
      <c r="S10" s="19"/>
      <c r="T10" s="19">
        <v>267570</v>
      </c>
      <c r="U10" s="19"/>
      <c r="V10" s="19">
        <v>390025</v>
      </c>
    </row>
    <row r="11" spans="3:22" ht="4.5" customHeight="1">
      <c r="C11" s="10"/>
      <c r="D11" s="10"/>
      <c r="E11" s="10"/>
      <c r="F11" s="10"/>
      <c r="G11" s="10"/>
      <c r="H11" s="9"/>
      <c r="I11" s="9"/>
      <c r="J11" s="9"/>
      <c r="K11" s="9"/>
      <c r="L11" s="9"/>
      <c r="M11" s="9"/>
      <c r="N11" s="9"/>
      <c r="O11" s="9"/>
      <c r="P11" s="11"/>
      <c r="Q11" s="11"/>
      <c r="R11" s="11"/>
      <c r="S11" s="11"/>
      <c r="T11" s="11"/>
      <c r="U11" s="11"/>
      <c r="V11" s="11"/>
    </row>
    <row r="12" spans="3:22" ht="15.75">
      <c r="C12" s="8"/>
      <c r="D12" s="8"/>
      <c r="E12" s="8"/>
      <c r="F12" s="8"/>
      <c r="G12" s="8"/>
      <c r="H12" s="55" t="s">
        <v>57</v>
      </c>
      <c r="I12" s="55"/>
      <c r="J12" s="55"/>
      <c r="K12" s="55"/>
      <c r="L12" s="55"/>
      <c r="M12" s="55"/>
      <c r="N12" s="55"/>
      <c r="O12" s="9"/>
      <c r="P12" s="56" t="s">
        <v>58</v>
      </c>
      <c r="Q12" s="56"/>
      <c r="R12" s="56"/>
      <c r="S12" s="56"/>
      <c r="T12" s="56"/>
      <c r="U12" s="56"/>
      <c r="V12" s="56"/>
    </row>
    <row r="13" spans="3:22" ht="4.5" customHeight="1">
      <c r="C13" s="8"/>
      <c r="D13" s="8"/>
      <c r="E13" s="8"/>
      <c r="F13" s="8"/>
      <c r="G13" s="8"/>
      <c r="H13" s="9"/>
      <c r="I13" s="9"/>
      <c r="J13" s="9"/>
      <c r="K13" s="9"/>
      <c r="L13" s="9"/>
      <c r="M13" s="9"/>
      <c r="N13" s="9"/>
      <c r="O13" s="9"/>
      <c r="P13" s="12"/>
      <c r="Q13" s="12"/>
      <c r="R13" s="12"/>
      <c r="S13" s="12"/>
      <c r="T13" s="12"/>
      <c r="U13" s="12"/>
      <c r="V13" s="12"/>
    </row>
    <row r="14" spans="3:22" ht="18.75">
      <c r="C14" s="20" t="s">
        <v>59</v>
      </c>
      <c r="D14" s="10"/>
      <c r="E14" s="10"/>
      <c r="F14" s="10"/>
      <c r="G14" s="10"/>
      <c r="H14" s="6"/>
      <c r="I14" s="6"/>
      <c r="J14" s="7"/>
      <c r="K14" s="7"/>
      <c r="L14" s="7"/>
      <c r="M14" s="7"/>
      <c r="N14" s="7"/>
      <c r="O14" s="7"/>
      <c r="P14" s="11"/>
      <c r="Q14" s="11"/>
      <c r="R14" s="11"/>
      <c r="S14" s="11"/>
      <c r="T14" s="11"/>
      <c r="U14" s="11"/>
      <c r="V14" s="11"/>
    </row>
    <row r="15" spans="3:22" ht="4.5" customHeight="1">
      <c r="C15" s="10"/>
      <c r="D15" s="10"/>
      <c r="E15" s="10"/>
      <c r="F15" s="10"/>
      <c r="G15" s="10"/>
      <c r="H15" s="6"/>
      <c r="I15" s="6"/>
      <c r="J15" s="7"/>
      <c r="K15" s="7"/>
      <c r="L15" s="7"/>
      <c r="M15" s="7"/>
      <c r="N15" s="7"/>
      <c r="O15" s="7"/>
      <c r="P15" s="11"/>
      <c r="Q15" s="11"/>
      <c r="R15" s="11"/>
      <c r="S15" s="11"/>
      <c r="T15" s="11"/>
      <c r="U15" s="11"/>
      <c r="V15" s="11"/>
    </row>
    <row r="16" spans="3:7" s="34" customFormat="1" ht="15.75">
      <c r="C16" s="35" t="s">
        <v>45</v>
      </c>
      <c r="D16" s="35"/>
      <c r="E16" s="35"/>
      <c r="F16" s="35"/>
      <c r="G16" s="35"/>
    </row>
    <row r="17" spans="3:22" s="34" customFormat="1" ht="15.75">
      <c r="C17" s="36" t="s">
        <v>46</v>
      </c>
      <c r="H17" s="37">
        <v>100</v>
      </c>
      <c r="I17" s="37"/>
      <c r="J17" s="37">
        <v>100</v>
      </c>
      <c r="K17" s="37"/>
      <c r="L17" s="37">
        <v>100</v>
      </c>
      <c r="M17" s="37"/>
      <c r="N17" s="37">
        <v>100</v>
      </c>
      <c r="O17" s="37"/>
      <c r="P17" s="37">
        <v>100</v>
      </c>
      <c r="Q17" s="37"/>
      <c r="R17" s="37">
        <v>100</v>
      </c>
      <c r="S17" s="37"/>
      <c r="T17" s="37">
        <v>100</v>
      </c>
      <c r="U17" s="37"/>
      <c r="V17" s="37">
        <v>100</v>
      </c>
    </row>
    <row r="18" spans="3:22" s="34" customFormat="1" ht="15.75">
      <c r="C18" s="34" t="s">
        <v>30</v>
      </c>
      <c r="H18" s="38">
        <v>84.43708390355488</v>
      </c>
      <c r="I18" s="38"/>
      <c r="J18" s="38">
        <v>82.85027234262095</v>
      </c>
      <c r="K18" s="38"/>
      <c r="L18" s="38">
        <v>85.0202131569276</v>
      </c>
      <c r="M18" s="38"/>
      <c r="N18" s="38">
        <v>89.55863489718972</v>
      </c>
      <c r="O18" s="38"/>
      <c r="P18" s="38">
        <v>78.57581036454381</v>
      </c>
      <c r="Q18" s="38"/>
      <c r="R18" s="38">
        <v>76.66638915813823</v>
      </c>
      <c r="S18" s="38"/>
      <c r="T18" s="38">
        <v>78.85600029898718</v>
      </c>
      <c r="U18" s="38"/>
      <c r="V18" s="38">
        <v>86.61624254855458</v>
      </c>
    </row>
    <row r="19" spans="3:22" s="34" customFormat="1" ht="15.75">
      <c r="C19" s="34" t="s">
        <v>0</v>
      </c>
      <c r="H19" s="38">
        <v>11.570153227068278</v>
      </c>
      <c r="I19" s="38"/>
      <c r="J19" s="38">
        <v>12.783646989405769</v>
      </c>
      <c r="K19" s="38"/>
      <c r="L19" s="38">
        <v>10.650496141124586</v>
      </c>
      <c r="M19" s="38"/>
      <c r="N19" s="38">
        <v>7.714657752555681</v>
      </c>
      <c r="O19" s="38"/>
      <c r="P19" s="38">
        <v>14.298111554040334</v>
      </c>
      <c r="Q19" s="38"/>
      <c r="R19" s="38">
        <v>15.493301142344036</v>
      </c>
      <c r="S19" s="38"/>
      <c r="T19" s="38">
        <v>13.764622341817095</v>
      </c>
      <c r="U19" s="38"/>
      <c r="V19" s="38">
        <v>9.512210755720787</v>
      </c>
    </row>
    <row r="20" spans="3:22" s="34" customFormat="1" ht="15.75">
      <c r="C20" s="34" t="s">
        <v>24</v>
      </c>
      <c r="H20" s="38">
        <v>3.9929832448525797</v>
      </c>
      <c r="I20" s="38"/>
      <c r="J20" s="38">
        <v>4.366080667973279</v>
      </c>
      <c r="K20" s="38"/>
      <c r="L20" s="38">
        <v>4.329290701947813</v>
      </c>
      <c r="M20" s="38"/>
      <c r="N20" s="38">
        <v>2.726707350254596</v>
      </c>
      <c r="O20" s="38"/>
      <c r="P20" s="38">
        <v>7.126505573427097</v>
      </c>
      <c r="Q20" s="38"/>
      <c r="R20" s="38">
        <v>7.8403096995177295</v>
      </c>
      <c r="S20" s="38"/>
      <c r="T20" s="38">
        <v>7.379377359195725</v>
      </c>
      <c r="U20" s="38"/>
      <c r="V20" s="38">
        <v>3.8728286648291776</v>
      </c>
    </row>
    <row r="21" spans="8:22" s="34" customFormat="1" ht="15.75">
      <c r="H21" s="38"/>
      <c r="I21" s="38"/>
      <c r="J21" s="38"/>
      <c r="K21" s="38"/>
      <c r="L21" s="38"/>
      <c r="M21" s="38"/>
      <c r="N21" s="38"/>
      <c r="O21" s="38"/>
      <c r="P21" s="38"/>
      <c r="Q21" s="38"/>
      <c r="R21" s="38"/>
      <c r="S21" s="38"/>
      <c r="T21" s="38"/>
      <c r="U21" s="38"/>
      <c r="V21" s="38"/>
    </row>
    <row r="22" spans="3:22" s="34" customFormat="1" ht="22.5" customHeight="1">
      <c r="C22" s="36" t="s">
        <v>36</v>
      </c>
      <c r="D22" s="36"/>
      <c r="E22" s="36"/>
      <c r="F22" s="36"/>
      <c r="G22" s="36"/>
      <c r="H22" s="37">
        <v>100</v>
      </c>
      <c r="I22" s="37"/>
      <c r="J22" s="37">
        <v>100</v>
      </c>
      <c r="K22" s="37"/>
      <c r="L22" s="37">
        <v>100</v>
      </c>
      <c r="M22" s="37"/>
      <c r="N22" s="37">
        <v>100</v>
      </c>
      <c r="O22" s="37"/>
      <c r="P22" s="37">
        <v>100</v>
      </c>
      <c r="Q22" s="37"/>
      <c r="R22" s="37">
        <v>100</v>
      </c>
      <c r="S22" s="37"/>
      <c r="T22" s="37">
        <v>100</v>
      </c>
      <c r="U22" s="37"/>
      <c r="V22" s="37">
        <v>100</v>
      </c>
    </row>
    <row r="23" spans="3:22" s="34" customFormat="1" ht="4.5" customHeight="1">
      <c r="C23" s="36"/>
      <c r="D23" s="36"/>
      <c r="E23" s="36"/>
      <c r="F23" s="36"/>
      <c r="G23" s="36"/>
      <c r="H23" s="37"/>
      <c r="I23" s="37"/>
      <c r="J23" s="37"/>
      <c r="K23" s="37"/>
      <c r="L23" s="37"/>
      <c r="M23" s="37"/>
      <c r="N23" s="37"/>
      <c r="O23" s="37"/>
      <c r="P23" s="37"/>
      <c r="Q23" s="37"/>
      <c r="R23" s="37"/>
      <c r="S23" s="37"/>
      <c r="T23" s="37"/>
      <c r="U23" s="37"/>
      <c r="V23" s="37"/>
    </row>
    <row r="24" spans="3:22" s="34" customFormat="1" ht="15.75">
      <c r="C24" s="34" t="s">
        <v>30</v>
      </c>
      <c r="H24" s="38">
        <v>14.348206474190727</v>
      </c>
      <c r="I24" s="38"/>
      <c r="J24" s="38">
        <v>9.697294957288019</v>
      </c>
      <c r="K24" s="38"/>
      <c r="L24" s="38">
        <v>9.775817714075707</v>
      </c>
      <c r="M24" s="38"/>
      <c r="N24" s="38">
        <v>30.194931395032455</v>
      </c>
      <c r="O24" s="38"/>
      <c r="P24" s="38">
        <v>6.6622492492171554</v>
      </c>
      <c r="Q24" s="38"/>
      <c r="R24" s="38">
        <v>3.585509297526804</v>
      </c>
      <c r="S24" s="38"/>
      <c r="T24" s="38">
        <v>5.643488498121951</v>
      </c>
      <c r="U24" s="38"/>
      <c r="V24" s="38">
        <v>20.626618465246263</v>
      </c>
    </row>
    <row r="25" spans="3:22" s="34" customFormat="1" ht="15.75">
      <c r="C25" s="34" t="s">
        <v>0</v>
      </c>
      <c r="H25" s="38">
        <v>31.341579783635357</v>
      </c>
      <c r="I25" s="38"/>
      <c r="J25" s="38">
        <v>26.38328406358318</v>
      </c>
      <c r="K25" s="38"/>
      <c r="L25" s="38">
        <v>25.152517456817346</v>
      </c>
      <c r="M25" s="38"/>
      <c r="N25" s="38">
        <v>48.40828701364325</v>
      </c>
      <c r="O25" s="38"/>
      <c r="P25" s="38">
        <v>17.775545319496842</v>
      </c>
      <c r="Q25" s="38"/>
      <c r="R25" s="38">
        <v>10.903706522837961</v>
      </c>
      <c r="S25" s="38"/>
      <c r="T25" s="38">
        <v>12.821183637620765</v>
      </c>
      <c r="U25" s="38"/>
      <c r="V25" s="38">
        <v>50.80122041894213</v>
      </c>
    </row>
    <row r="26" spans="3:22" s="34" customFormat="1" ht="15.75">
      <c r="C26" s="34" t="s">
        <v>1</v>
      </c>
      <c r="H26" s="38">
        <v>32.36522386842702</v>
      </c>
      <c r="I26" s="38"/>
      <c r="J26" s="38">
        <v>37.14711838675914</v>
      </c>
      <c r="K26" s="38"/>
      <c r="L26" s="38">
        <v>38.58140389562661</v>
      </c>
      <c r="M26" s="38"/>
      <c r="N26" s="38">
        <v>15.87145800132157</v>
      </c>
      <c r="O26" s="38"/>
      <c r="P26" s="38">
        <v>30.478897925595014</v>
      </c>
      <c r="Q26" s="38"/>
      <c r="R26" s="38">
        <v>32.19138573883672</v>
      </c>
      <c r="S26" s="38"/>
      <c r="T26" s="38">
        <v>33.84598135032609</v>
      </c>
      <c r="U26" s="38"/>
      <c r="V26" s="38">
        <v>20.788144501705</v>
      </c>
    </row>
    <row r="27" spans="3:22" s="34" customFormat="1" ht="15.75">
      <c r="C27" s="34" t="s">
        <v>2</v>
      </c>
      <c r="H27" s="38">
        <v>14.828845386769979</v>
      </c>
      <c r="I27" s="38"/>
      <c r="J27" s="38">
        <v>18.018199662573867</v>
      </c>
      <c r="K27" s="38"/>
      <c r="L27" s="38">
        <v>18.75045938993017</v>
      </c>
      <c r="M27" s="38"/>
      <c r="N27" s="38">
        <v>3.857814747152797</v>
      </c>
      <c r="O27" s="38"/>
      <c r="P27" s="38">
        <v>24.871912706131305</v>
      </c>
      <c r="Q27" s="38"/>
      <c r="R27" s="38">
        <v>28.891016454273533</v>
      </c>
      <c r="S27" s="38"/>
      <c r="T27" s="38">
        <v>27.881075626483284</v>
      </c>
      <c r="U27" s="38"/>
      <c r="V27" s="38">
        <v>5.47906571289388</v>
      </c>
    </row>
    <row r="28" spans="3:22" s="34" customFormat="1" ht="15.75">
      <c r="C28" s="34" t="s">
        <v>25</v>
      </c>
      <c r="H28" s="38">
        <v>7.1161444869769115</v>
      </c>
      <c r="I28" s="38"/>
      <c r="J28" s="38">
        <v>8.754102929795796</v>
      </c>
      <c r="K28" s="38"/>
      <c r="L28" s="38">
        <v>7.725101065784638</v>
      </c>
      <c r="M28" s="38"/>
      <c r="N28" s="38">
        <v>1.6665371011000116</v>
      </c>
      <c r="O28" s="38"/>
      <c r="P28" s="38">
        <v>20.211394799559685</v>
      </c>
      <c r="Q28" s="38"/>
      <c r="R28" s="38">
        <v>24.428084655958802</v>
      </c>
      <c r="S28" s="38"/>
      <c r="T28" s="38">
        <v>19.810139592248614</v>
      </c>
      <c r="U28" s="38"/>
      <c r="V28" s="38">
        <v>2.3062328538830346</v>
      </c>
    </row>
    <row r="29" spans="8:22" s="34" customFormat="1" ht="15.75">
      <c r="H29" s="38"/>
      <c r="I29" s="38"/>
      <c r="J29" s="38"/>
      <c r="K29" s="38"/>
      <c r="L29" s="38"/>
      <c r="M29" s="38"/>
      <c r="N29" s="38"/>
      <c r="O29" s="38"/>
      <c r="P29" s="38"/>
      <c r="Q29" s="38"/>
      <c r="R29" s="38"/>
      <c r="S29" s="38"/>
      <c r="T29" s="38"/>
      <c r="U29" s="38"/>
      <c r="V29" s="38"/>
    </row>
    <row r="30" spans="3:22" s="34" customFormat="1" ht="18.75" customHeight="1">
      <c r="C30" s="36" t="s">
        <v>37</v>
      </c>
      <c r="D30" s="36"/>
      <c r="E30" s="36"/>
      <c r="F30" s="36"/>
      <c r="G30" s="36"/>
      <c r="H30" s="37">
        <v>100</v>
      </c>
      <c r="I30" s="37"/>
      <c r="J30" s="37">
        <v>100</v>
      </c>
      <c r="K30" s="37"/>
      <c r="L30" s="37">
        <v>100</v>
      </c>
      <c r="M30" s="37"/>
      <c r="N30" s="37">
        <v>100</v>
      </c>
      <c r="O30" s="37"/>
      <c r="P30" s="37">
        <v>100</v>
      </c>
      <c r="Q30" s="37"/>
      <c r="R30" s="37">
        <v>100</v>
      </c>
      <c r="S30" s="37"/>
      <c r="T30" s="37">
        <v>100</v>
      </c>
      <c r="U30" s="37"/>
      <c r="V30" s="37">
        <v>100</v>
      </c>
    </row>
    <row r="31" spans="3:22" s="34" customFormat="1" ht="4.5" customHeight="1">
      <c r="C31" s="36"/>
      <c r="D31" s="36"/>
      <c r="E31" s="36"/>
      <c r="F31" s="36"/>
      <c r="G31" s="36"/>
      <c r="H31" s="37"/>
      <c r="I31" s="37"/>
      <c r="J31" s="37"/>
      <c r="K31" s="37"/>
      <c r="L31" s="37"/>
      <c r="M31" s="37"/>
      <c r="N31" s="37"/>
      <c r="O31" s="37"/>
      <c r="P31" s="37"/>
      <c r="Q31" s="37"/>
      <c r="R31" s="37"/>
      <c r="S31" s="37"/>
      <c r="T31" s="37"/>
      <c r="U31" s="37"/>
      <c r="V31" s="37"/>
    </row>
    <row r="32" spans="3:22" s="34" customFormat="1" ht="15.75">
      <c r="C32" s="34" t="s">
        <v>30</v>
      </c>
      <c r="H32" s="38">
        <v>60.07501581194038</v>
      </c>
      <c r="I32" s="38"/>
      <c r="J32" s="38">
        <v>52.55308234917378</v>
      </c>
      <c r="K32" s="38"/>
      <c r="L32" s="38">
        <v>41.80815876515987</v>
      </c>
      <c r="M32" s="38"/>
      <c r="N32" s="38">
        <v>87.14191316515723</v>
      </c>
      <c r="O32" s="38"/>
      <c r="P32" s="38">
        <v>51.2902777629343</v>
      </c>
      <c r="Q32" s="38"/>
      <c r="R32" s="38">
        <v>47.337404779886185</v>
      </c>
      <c r="S32" s="38"/>
      <c r="T32" s="38">
        <v>32.675561535299174</v>
      </c>
      <c r="U32" s="38"/>
      <c r="V32" s="38">
        <v>81.10249342990834</v>
      </c>
    </row>
    <row r="33" spans="3:22" s="34" customFormat="1" ht="15.75">
      <c r="C33" s="34" t="s">
        <v>0</v>
      </c>
      <c r="H33" s="38">
        <v>13.685537418653903</v>
      </c>
      <c r="I33" s="38"/>
      <c r="J33" s="38">
        <v>15.188920088122185</v>
      </c>
      <c r="K33" s="38"/>
      <c r="L33" s="38">
        <v>13.54649026093348</v>
      </c>
      <c r="M33" s="38"/>
      <c r="N33" s="38">
        <v>8.775799743460178</v>
      </c>
      <c r="O33" s="38"/>
      <c r="P33" s="38">
        <v>11.09149397770629</v>
      </c>
      <c r="Q33" s="38"/>
      <c r="R33" s="38">
        <v>10.854349648852601</v>
      </c>
      <c r="S33" s="38"/>
      <c r="T33" s="38">
        <v>10.580408864969915</v>
      </c>
      <c r="U33" s="38"/>
      <c r="V33" s="38">
        <v>12.4658675725915</v>
      </c>
    </row>
    <row r="34" spans="3:22" s="34" customFormat="1" ht="15.75">
      <c r="C34" s="34" t="s">
        <v>1</v>
      </c>
      <c r="H34" s="38">
        <v>12.518428899158385</v>
      </c>
      <c r="I34" s="38"/>
      <c r="J34" s="38">
        <v>15.351702993841528</v>
      </c>
      <c r="K34" s="38"/>
      <c r="L34" s="38">
        <v>17.05255420801176</v>
      </c>
      <c r="M34" s="38"/>
      <c r="N34" s="38">
        <v>2.633420142262992</v>
      </c>
      <c r="O34" s="38"/>
      <c r="P34" s="38">
        <v>12.313052399833278</v>
      </c>
      <c r="Q34" s="38"/>
      <c r="R34" s="38">
        <v>13.607333361084185</v>
      </c>
      <c r="S34" s="38"/>
      <c r="T34" s="38">
        <v>16.04066225660575</v>
      </c>
      <c r="U34" s="38"/>
      <c r="V34" s="38">
        <v>4.176655342606243</v>
      </c>
    </row>
    <row r="35" spans="3:22" s="34" customFormat="1" ht="15.75">
      <c r="C35" s="34" t="s">
        <v>2</v>
      </c>
      <c r="H35" s="38">
        <v>7.389189701413268</v>
      </c>
      <c r="I35" s="38"/>
      <c r="J35" s="38">
        <v>9.148162095007102</v>
      </c>
      <c r="K35" s="38"/>
      <c r="L35" s="38">
        <v>12.855567805953694</v>
      </c>
      <c r="M35" s="38"/>
      <c r="N35" s="38">
        <v>0.9017763439188401</v>
      </c>
      <c r="O35" s="38"/>
      <c r="P35" s="38">
        <v>9.65683078797465</v>
      </c>
      <c r="Q35" s="38"/>
      <c r="R35" s="38">
        <v>10.857917615646723</v>
      </c>
      <c r="S35" s="38"/>
      <c r="T35" s="38">
        <v>14.319617296408417</v>
      </c>
      <c r="U35" s="38"/>
      <c r="V35" s="38">
        <v>1.2794051663354913</v>
      </c>
    </row>
    <row r="36" spans="3:22" s="34" customFormat="1" ht="15.75">
      <c r="C36" s="34" t="s">
        <v>25</v>
      </c>
      <c r="H36" s="38">
        <v>6.332048544309795</v>
      </c>
      <c r="I36" s="38"/>
      <c r="J36" s="38">
        <v>7.7581324738554045</v>
      </c>
      <c r="K36" s="38"/>
      <c r="L36" s="38">
        <v>14.744579198823962</v>
      </c>
      <c r="M36" s="38"/>
      <c r="N36" s="38">
        <v>0.5461188634508493</v>
      </c>
      <c r="O36" s="38"/>
      <c r="P36" s="38">
        <v>15.648131325545855</v>
      </c>
      <c r="Q36" s="38"/>
      <c r="R36" s="38">
        <v>17.343291925096484</v>
      </c>
      <c r="S36" s="38"/>
      <c r="T36" s="38">
        <v>26.38001270695519</v>
      </c>
      <c r="U36" s="38"/>
      <c r="V36" s="38">
        <v>0.9768604576629704</v>
      </c>
    </row>
    <row r="37" spans="8:15" s="34" customFormat="1" ht="15.75">
      <c r="H37" s="38"/>
      <c r="I37" s="38"/>
      <c r="J37" s="38"/>
      <c r="K37" s="38"/>
      <c r="L37" s="38"/>
      <c r="M37" s="38"/>
      <c r="N37" s="38"/>
      <c r="O37" s="38"/>
    </row>
    <row r="38" spans="8:15" s="34" customFormat="1" ht="6" customHeight="1">
      <c r="H38" s="39"/>
      <c r="I38" s="39"/>
      <c r="J38" s="39"/>
      <c r="K38" s="39"/>
      <c r="L38" s="39"/>
      <c r="M38" s="39"/>
      <c r="N38" s="39"/>
      <c r="O38" s="39"/>
    </row>
    <row r="39" spans="3:15" s="34" customFormat="1" ht="15.75">
      <c r="C39" s="34" t="s">
        <v>76</v>
      </c>
      <c r="H39" s="39"/>
      <c r="I39" s="39"/>
      <c r="J39" s="39"/>
      <c r="K39" s="39"/>
      <c r="L39" s="39"/>
      <c r="M39" s="39"/>
      <c r="N39" s="39"/>
      <c r="O39" s="39"/>
    </row>
    <row r="40" spans="8:15" s="34" customFormat="1" ht="3" customHeight="1">
      <c r="H40" s="39"/>
      <c r="I40" s="39"/>
      <c r="J40" s="39"/>
      <c r="K40" s="39"/>
      <c r="L40" s="39"/>
      <c r="M40" s="39"/>
      <c r="N40" s="39"/>
      <c r="O40" s="39"/>
    </row>
    <row r="41" spans="3:22" s="34" customFormat="1" ht="30.75" customHeight="1">
      <c r="C41" s="52" t="s">
        <v>75</v>
      </c>
      <c r="D41" s="52"/>
      <c r="E41" s="52"/>
      <c r="F41" s="52"/>
      <c r="G41" s="52"/>
      <c r="H41" s="52"/>
      <c r="I41" s="52"/>
      <c r="J41" s="52"/>
      <c r="K41" s="52"/>
      <c r="L41" s="52"/>
      <c r="M41" s="52"/>
      <c r="N41" s="52"/>
      <c r="O41" s="52"/>
      <c r="P41" s="52"/>
      <c r="Q41" s="52"/>
      <c r="R41" s="52"/>
      <c r="S41" s="52"/>
      <c r="T41" s="52"/>
      <c r="U41" s="52"/>
      <c r="V41" s="52"/>
    </row>
    <row r="42" spans="8:15" s="34" customFormat="1" ht="15.75">
      <c r="H42" s="39"/>
      <c r="I42" s="39"/>
      <c r="J42" s="39"/>
      <c r="K42" s="39"/>
      <c r="L42" s="39"/>
      <c r="M42" s="39"/>
      <c r="N42" s="39"/>
      <c r="O42" s="39"/>
    </row>
    <row r="43" spans="8:15" s="34" customFormat="1" ht="15.75">
      <c r="H43" s="39"/>
      <c r="I43" s="39"/>
      <c r="J43" s="39"/>
      <c r="K43" s="39"/>
      <c r="L43" s="39"/>
      <c r="M43" s="39"/>
      <c r="N43" s="39"/>
      <c r="O43" s="39"/>
    </row>
    <row r="63" spans="3:22" ht="15.75">
      <c r="C63" s="21"/>
      <c r="D63" s="21"/>
      <c r="E63" s="21"/>
      <c r="F63" s="21"/>
      <c r="G63" s="21"/>
      <c r="H63" s="22"/>
      <c r="I63" s="22"/>
      <c r="J63" s="22"/>
      <c r="K63" s="22"/>
      <c r="L63" s="22"/>
      <c r="M63" s="22"/>
      <c r="N63" s="22"/>
      <c r="O63" s="22"/>
      <c r="P63" s="21"/>
      <c r="Q63" s="21"/>
      <c r="R63" s="21"/>
      <c r="S63" s="21"/>
      <c r="T63" s="21"/>
      <c r="U63" s="21"/>
      <c r="V63" s="21"/>
    </row>
    <row r="64" spans="3:22" ht="15.75">
      <c r="C64" s="21"/>
      <c r="D64" s="21"/>
      <c r="E64" s="21"/>
      <c r="F64" s="21"/>
      <c r="G64" s="21"/>
      <c r="H64" s="22"/>
      <c r="I64" s="22"/>
      <c r="J64" s="22"/>
      <c r="K64" s="22"/>
      <c r="L64" s="22"/>
      <c r="M64" s="22"/>
      <c r="N64" s="22"/>
      <c r="O64" s="22"/>
      <c r="P64" s="21"/>
      <c r="Q64" s="21"/>
      <c r="R64" s="21"/>
      <c r="S64" s="21"/>
      <c r="T64" s="21"/>
      <c r="U64" s="21"/>
      <c r="V64" s="21"/>
    </row>
    <row r="65" spans="3:22" ht="15.75">
      <c r="C65" s="21"/>
      <c r="D65" s="21"/>
      <c r="E65" s="21"/>
      <c r="F65" s="21"/>
      <c r="G65" s="21"/>
      <c r="H65" s="22"/>
      <c r="I65" s="22"/>
      <c r="J65" s="22"/>
      <c r="K65" s="22"/>
      <c r="L65" s="22"/>
      <c r="M65" s="22"/>
      <c r="N65" s="22"/>
      <c r="O65" s="22"/>
      <c r="P65" s="21"/>
      <c r="Q65" s="21"/>
      <c r="R65" s="21"/>
      <c r="S65" s="21"/>
      <c r="T65" s="21"/>
      <c r="U65" s="21"/>
      <c r="V65" s="21"/>
    </row>
    <row r="66" spans="3:22" ht="15.75">
      <c r="C66" s="21"/>
      <c r="D66" s="21"/>
      <c r="E66" s="21"/>
      <c r="F66" s="21"/>
      <c r="G66" s="21"/>
      <c r="H66" s="22"/>
      <c r="I66" s="22"/>
      <c r="J66" s="22"/>
      <c r="K66" s="22"/>
      <c r="L66" s="22"/>
      <c r="M66" s="22"/>
      <c r="N66" s="22"/>
      <c r="O66" s="22"/>
      <c r="P66" s="21"/>
      <c r="Q66" s="21"/>
      <c r="R66" s="21"/>
      <c r="S66" s="21"/>
      <c r="T66" s="21"/>
      <c r="U66" s="21"/>
      <c r="V66" s="21"/>
    </row>
    <row r="67" spans="3:22" ht="15.75">
      <c r="C67" s="21"/>
      <c r="D67" s="21"/>
      <c r="E67" s="21"/>
      <c r="F67" s="21"/>
      <c r="G67" s="21"/>
      <c r="H67" s="22"/>
      <c r="I67" s="22"/>
      <c r="J67" s="22"/>
      <c r="K67" s="22"/>
      <c r="L67" s="22"/>
      <c r="M67" s="22"/>
      <c r="N67" s="22"/>
      <c r="O67" s="22"/>
      <c r="P67" s="21"/>
      <c r="Q67" s="21"/>
      <c r="R67" s="21"/>
      <c r="S67" s="21"/>
      <c r="T67" s="21"/>
      <c r="U67" s="21"/>
      <c r="V67" s="21"/>
    </row>
    <row r="68" spans="3:22" ht="15.75">
      <c r="C68" s="21"/>
      <c r="D68" s="21"/>
      <c r="E68" s="21"/>
      <c r="F68" s="21"/>
      <c r="G68" s="21"/>
      <c r="H68" s="22"/>
      <c r="I68" s="22"/>
      <c r="J68" s="22"/>
      <c r="K68" s="22"/>
      <c r="L68" s="22"/>
      <c r="M68" s="22"/>
      <c r="N68" s="22"/>
      <c r="O68" s="22"/>
      <c r="P68" s="21"/>
      <c r="Q68" s="21"/>
      <c r="R68" s="21"/>
      <c r="S68" s="21"/>
      <c r="T68" s="21"/>
      <c r="U68" s="21"/>
      <c r="V68" s="21"/>
    </row>
    <row r="69" spans="3:22" ht="15.75">
      <c r="C69" s="21"/>
      <c r="D69" s="21"/>
      <c r="E69" s="21"/>
      <c r="F69" s="21"/>
      <c r="G69" s="21"/>
      <c r="H69" s="22"/>
      <c r="I69" s="22"/>
      <c r="J69" s="22"/>
      <c r="K69" s="22"/>
      <c r="L69" s="22"/>
      <c r="M69" s="22"/>
      <c r="N69" s="22"/>
      <c r="O69" s="22"/>
      <c r="P69" s="21"/>
      <c r="Q69" s="21"/>
      <c r="R69" s="21"/>
      <c r="S69" s="21"/>
      <c r="T69" s="21"/>
      <c r="U69" s="21"/>
      <c r="V69" s="21"/>
    </row>
    <row r="70" spans="3:22" ht="15.75">
      <c r="C70" s="21"/>
      <c r="D70" s="21"/>
      <c r="E70" s="21"/>
      <c r="F70" s="21"/>
      <c r="G70" s="21"/>
      <c r="H70" s="22"/>
      <c r="I70" s="22"/>
      <c r="J70" s="22"/>
      <c r="K70" s="22"/>
      <c r="L70" s="22"/>
      <c r="M70" s="22"/>
      <c r="N70" s="22"/>
      <c r="O70" s="22"/>
      <c r="P70" s="21"/>
      <c r="Q70" s="21"/>
      <c r="R70" s="21"/>
      <c r="S70" s="21"/>
      <c r="T70" s="21"/>
      <c r="U70" s="21"/>
      <c r="V70" s="21"/>
    </row>
    <row r="71" spans="3:22" ht="15.75">
      <c r="C71" s="21"/>
      <c r="D71" s="21"/>
      <c r="E71" s="21"/>
      <c r="F71" s="21"/>
      <c r="G71" s="21"/>
      <c r="H71" s="22"/>
      <c r="I71" s="22"/>
      <c r="J71" s="22"/>
      <c r="K71" s="22"/>
      <c r="L71" s="22"/>
      <c r="M71" s="22"/>
      <c r="N71" s="22"/>
      <c r="O71" s="22"/>
      <c r="P71" s="21"/>
      <c r="Q71" s="21"/>
      <c r="R71" s="21"/>
      <c r="S71" s="21"/>
      <c r="T71" s="21"/>
      <c r="U71" s="21"/>
      <c r="V71" s="21"/>
    </row>
    <row r="72" spans="3:22" ht="15.75">
      <c r="C72" s="21"/>
      <c r="D72" s="21"/>
      <c r="E72" s="21"/>
      <c r="F72" s="21"/>
      <c r="G72" s="21"/>
      <c r="H72" s="22"/>
      <c r="I72" s="22"/>
      <c r="J72" s="22"/>
      <c r="K72" s="22"/>
      <c r="L72" s="22"/>
      <c r="M72" s="22"/>
      <c r="N72" s="22"/>
      <c r="O72" s="22"/>
      <c r="P72" s="21"/>
      <c r="Q72" s="21"/>
      <c r="R72" s="21"/>
      <c r="S72" s="21"/>
      <c r="T72" s="21"/>
      <c r="U72" s="21"/>
      <c r="V72" s="21"/>
    </row>
    <row r="73" spans="3:22" ht="15.75">
      <c r="C73" s="21"/>
      <c r="D73" s="21"/>
      <c r="E73" s="21"/>
      <c r="F73" s="21"/>
      <c r="G73" s="21"/>
      <c r="H73" s="22"/>
      <c r="I73" s="22"/>
      <c r="J73" s="22"/>
      <c r="K73" s="22"/>
      <c r="L73" s="22"/>
      <c r="M73" s="22"/>
      <c r="N73" s="22"/>
      <c r="O73" s="22"/>
      <c r="P73" s="21"/>
      <c r="Q73" s="21"/>
      <c r="R73" s="21"/>
      <c r="S73" s="21"/>
      <c r="T73" s="21"/>
      <c r="U73" s="21"/>
      <c r="V73" s="21"/>
    </row>
    <row r="74" spans="3:22" ht="15.75">
      <c r="C74" s="21"/>
      <c r="D74" s="21"/>
      <c r="E74" s="21"/>
      <c r="F74" s="21"/>
      <c r="G74" s="21"/>
      <c r="H74" s="22"/>
      <c r="I74" s="22"/>
      <c r="J74" s="22"/>
      <c r="K74" s="22"/>
      <c r="L74" s="22"/>
      <c r="M74" s="22"/>
      <c r="N74" s="22"/>
      <c r="O74" s="22"/>
      <c r="P74" s="21"/>
      <c r="Q74" s="21"/>
      <c r="R74" s="21"/>
      <c r="S74" s="21"/>
      <c r="T74" s="21"/>
      <c r="U74" s="21"/>
      <c r="V74" s="21"/>
    </row>
    <row r="75" spans="3:22" ht="15.75">
      <c r="C75" s="21"/>
      <c r="D75" s="21"/>
      <c r="E75" s="21"/>
      <c r="F75" s="21"/>
      <c r="G75" s="21"/>
      <c r="H75" s="22"/>
      <c r="I75" s="22"/>
      <c r="J75" s="22"/>
      <c r="K75" s="22"/>
      <c r="L75" s="22"/>
      <c r="M75" s="22"/>
      <c r="N75" s="22"/>
      <c r="O75" s="22"/>
      <c r="P75" s="21"/>
      <c r="Q75" s="21"/>
      <c r="R75" s="21"/>
      <c r="S75" s="21"/>
      <c r="T75" s="21"/>
      <c r="U75" s="21"/>
      <c r="V75" s="21"/>
    </row>
    <row r="76" spans="3:22" ht="15.75">
      <c r="C76" s="21"/>
      <c r="D76" s="21"/>
      <c r="E76" s="21"/>
      <c r="F76" s="21"/>
      <c r="G76" s="21"/>
      <c r="H76" s="22"/>
      <c r="I76" s="22"/>
      <c r="J76" s="22"/>
      <c r="K76" s="22"/>
      <c r="L76" s="22"/>
      <c r="M76" s="22"/>
      <c r="N76" s="22"/>
      <c r="O76" s="22"/>
      <c r="P76" s="21"/>
      <c r="Q76" s="21"/>
      <c r="R76" s="21"/>
      <c r="S76" s="21"/>
      <c r="T76" s="21"/>
      <c r="U76" s="21"/>
      <c r="V76" s="21"/>
    </row>
    <row r="77" spans="3:22" ht="15.75">
      <c r="C77" s="21"/>
      <c r="D77" s="21"/>
      <c r="E77" s="21"/>
      <c r="F77" s="21"/>
      <c r="G77" s="21"/>
      <c r="H77" s="22"/>
      <c r="I77" s="22"/>
      <c r="J77" s="22"/>
      <c r="K77" s="22"/>
      <c r="L77" s="22"/>
      <c r="M77" s="22"/>
      <c r="N77" s="22"/>
      <c r="O77" s="22"/>
      <c r="P77" s="21"/>
      <c r="Q77" s="21"/>
      <c r="R77" s="21"/>
      <c r="S77" s="21"/>
      <c r="T77" s="21"/>
      <c r="U77" s="21"/>
      <c r="V77" s="51">
        <v>321</v>
      </c>
    </row>
    <row r="78" spans="3:22" ht="15.75">
      <c r="C78" s="21"/>
      <c r="D78" s="21"/>
      <c r="E78" s="21"/>
      <c r="F78" s="21"/>
      <c r="G78" s="21"/>
      <c r="H78" s="22"/>
      <c r="I78" s="22"/>
      <c r="J78" s="22"/>
      <c r="K78" s="22"/>
      <c r="L78" s="22"/>
      <c r="M78" s="22"/>
      <c r="N78" s="22"/>
      <c r="O78" s="22"/>
      <c r="P78" s="21"/>
      <c r="Q78" s="21"/>
      <c r="R78" s="21"/>
      <c r="S78" s="21"/>
      <c r="T78" s="21"/>
      <c r="U78" s="21"/>
      <c r="V78" s="51"/>
    </row>
  </sheetData>
  <mergeCells count="9">
    <mergeCell ref="V77:V78"/>
    <mergeCell ref="C41:V41"/>
    <mergeCell ref="E1:V3"/>
    <mergeCell ref="H4:V4"/>
    <mergeCell ref="C4:F6"/>
    <mergeCell ref="H8:N8"/>
    <mergeCell ref="P8:V8"/>
    <mergeCell ref="H12:N12"/>
    <mergeCell ref="P12:V12"/>
  </mergeCells>
  <printOptions/>
  <pageMargins left="0" right="0" top="0.590551181102362" bottom="0" header="0.295275590551181" footer="0"/>
  <pageSetup horizontalDpi="600" verticalDpi="600" orientation="portrait" scale="61" r:id="rId2"/>
  <headerFooter alignWithMargins="0">
    <oddHeader>&amp;R&amp;"Times New Roman,Italique"&amp;10Chapitre 6 - L'emploi du temps des familles et des personnes</oddHeader>
  </headerFooter>
  <drawing r:id="rId1"/>
</worksheet>
</file>

<file path=xl/worksheets/sheet3.xml><?xml version="1.0" encoding="utf-8"?>
<worksheet xmlns="http://schemas.openxmlformats.org/spreadsheetml/2006/main" xmlns:r="http://schemas.openxmlformats.org/officeDocument/2006/relationships">
  <dimension ref="A1:Z71"/>
  <sheetViews>
    <sheetView workbookViewId="0" topLeftCell="A1">
      <selection activeCell="F73" sqref="F73"/>
    </sheetView>
  </sheetViews>
  <sheetFormatPr defaultColWidth="11.421875" defaultRowHeight="12.75"/>
  <cols>
    <col min="1" max="1" width="3.140625" style="5" customWidth="1"/>
    <col min="2" max="2" width="10.421875" style="5" customWidth="1"/>
    <col min="3" max="3" width="2.421875" style="5" customWidth="1"/>
    <col min="4" max="4" width="8.140625" style="5" customWidth="1"/>
    <col min="5" max="5" width="9.28125" style="5" customWidth="1"/>
    <col min="6" max="6" width="13.00390625" style="5" customWidth="1"/>
    <col min="7" max="7" width="0.71875" style="5" customWidth="1"/>
    <col min="8" max="8" width="15.7109375" style="14" customWidth="1"/>
    <col min="9" max="9" width="0.71875" style="14" customWidth="1"/>
    <col min="10" max="10" width="15.7109375" style="14" customWidth="1"/>
    <col min="11" max="11" width="0.71875" style="14" customWidth="1"/>
    <col min="12" max="12" width="15.7109375" style="14" customWidth="1"/>
    <col min="13" max="13" width="0.71875" style="14" customWidth="1"/>
    <col min="14" max="14" width="15.7109375" style="14" customWidth="1"/>
    <col min="15" max="15" width="0.71875" style="14" customWidth="1"/>
    <col min="16" max="16" width="15.7109375" style="14" customWidth="1"/>
    <col min="17" max="17" width="0.71875" style="14" customWidth="1"/>
    <col min="18" max="18" width="15.7109375" style="14" customWidth="1"/>
    <col min="19" max="16384" width="11.421875" style="5" customWidth="1"/>
  </cols>
  <sheetData>
    <row r="1" spans="2:26" ht="53.25" customHeight="1">
      <c r="B1" s="16" t="s">
        <v>61</v>
      </c>
      <c r="D1" s="15"/>
      <c r="E1" s="53" t="s">
        <v>62</v>
      </c>
      <c r="F1" s="53"/>
      <c r="G1" s="53"/>
      <c r="H1" s="53"/>
      <c r="I1" s="53"/>
      <c r="J1" s="53"/>
      <c r="K1" s="53"/>
      <c r="L1" s="53"/>
      <c r="M1" s="53"/>
      <c r="N1" s="53"/>
      <c r="O1" s="53"/>
      <c r="P1" s="53"/>
      <c r="Q1" s="53"/>
      <c r="R1" s="53"/>
      <c r="S1" s="1"/>
      <c r="T1" s="1"/>
      <c r="U1" s="1"/>
      <c r="V1" s="1"/>
      <c r="W1" s="1"/>
      <c r="X1" s="1"/>
      <c r="Y1" s="1"/>
      <c r="Z1" s="1"/>
    </row>
    <row r="2" spans="2:26" ht="18.75" customHeight="1">
      <c r="B2" s="17" t="s">
        <v>43</v>
      </c>
      <c r="C2" s="1"/>
      <c r="D2" s="1"/>
      <c r="E2" s="53"/>
      <c r="F2" s="53"/>
      <c r="G2" s="53"/>
      <c r="H2" s="53"/>
      <c r="I2" s="53"/>
      <c r="J2" s="53"/>
      <c r="K2" s="53"/>
      <c r="L2" s="53"/>
      <c r="M2" s="53"/>
      <c r="N2" s="53"/>
      <c r="O2" s="53"/>
      <c r="P2" s="53"/>
      <c r="Q2" s="53"/>
      <c r="R2" s="53"/>
      <c r="S2" s="1"/>
      <c r="T2" s="1"/>
      <c r="U2" s="1"/>
      <c r="V2" s="1"/>
      <c r="W2" s="1"/>
      <c r="X2" s="1"/>
      <c r="Y2" s="1"/>
      <c r="Z2" s="1"/>
    </row>
    <row r="3" spans="2:26" ht="41.25" customHeight="1">
      <c r="B3" s="17"/>
      <c r="C3" s="1"/>
      <c r="D3" s="1"/>
      <c r="E3" s="53"/>
      <c r="F3" s="53"/>
      <c r="G3" s="53"/>
      <c r="H3" s="53"/>
      <c r="I3" s="53"/>
      <c r="J3" s="53"/>
      <c r="K3" s="53"/>
      <c r="L3" s="53"/>
      <c r="M3" s="53"/>
      <c r="N3" s="53"/>
      <c r="O3" s="53"/>
      <c r="P3" s="53"/>
      <c r="Q3" s="53"/>
      <c r="R3" s="53"/>
      <c r="S3" s="1"/>
      <c r="T3" s="1"/>
      <c r="U3" s="1"/>
      <c r="V3" s="1"/>
      <c r="W3" s="1"/>
      <c r="X3" s="1"/>
      <c r="Y3" s="1"/>
      <c r="Z3" s="1"/>
    </row>
    <row r="4" spans="3:26" ht="15.75">
      <c r="C4" s="54" t="s">
        <v>38</v>
      </c>
      <c r="D4" s="54"/>
      <c r="E4" s="54"/>
      <c r="F4" s="54"/>
      <c r="G4" s="3"/>
      <c r="H4" s="54" t="s">
        <v>64</v>
      </c>
      <c r="I4" s="54"/>
      <c r="J4" s="54"/>
      <c r="K4" s="54"/>
      <c r="L4" s="54"/>
      <c r="M4" s="54"/>
      <c r="N4" s="54"/>
      <c r="O4" s="54"/>
      <c r="P4" s="54"/>
      <c r="Q4" s="54"/>
      <c r="R4" s="54"/>
      <c r="S4" s="1"/>
      <c r="T4" s="1"/>
      <c r="U4" s="1"/>
      <c r="V4" s="1"/>
      <c r="W4" s="1"/>
      <c r="X4" s="1"/>
      <c r="Y4" s="1"/>
      <c r="Z4" s="1"/>
    </row>
    <row r="5" spans="3:26" ht="5.25" customHeight="1">
      <c r="C5" s="54"/>
      <c r="D5" s="54"/>
      <c r="E5" s="54"/>
      <c r="F5" s="54"/>
      <c r="G5" s="3"/>
      <c r="H5" s="1"/>
      <c r="I5" s="1"/>
      <c r="J5" s="1"/>
      <c r="K5" s="1"/>
      <c r="L5" s="1"/>
      <c r="M5" s="1"/>
      <c r="N5" s="1"/>
      <c r="O5" s="1"/>
      <c r="P5" s="1"/>
      <c r="Q5" s="1"/>
      <c r="R5" s="1"/>
      <c r="S5" s="1"/>
      <c r="T5" s="1"/>
      <c r="U5" s="1"/>
      <c r="V5" s="1"/>
      <c r="W5" s="1"/>
      <c r="X5" s="1"/>
      <c r="Y5" s="1"/>
      <c r="Z5" s="1"/>
    </row>
    <row r="6" spans="3:18" ht="31.5">
      <c r="C6" s="54"/>
      <c r="D6" s="54"/>
      <c r="E6" s="54"/>
      <c r="F6" s="54"/>
      <c r="G6" s="3"/>
      <c r="H6" s="25" t="s">
        <v>65</v>
      </c>
      <c r="I6" s="23"/>
      <c r="J6" s="25" t="s">
        <v>66</v>
      </c>
      <c r="K6" s="23"/>
      <c r="L6" s="25" t="s">
        <v>67</v>
      </c>
      <c r="M6" s="23"/>
      <c r="N6" s="25" t="s">
        <v>68</v>
      </c>
      <c r="O6" s="23"/>
      <c r="P6" s="25" t="s">
        <v>69</v>
      </c>
      <c r="Q6" s="23"/>
      <c r="R6" s="25" t="s">
        <v>70</v>
      </c>
    </row>
    <row r="7" spans="8:18" ht="5.25" customHeight="1">
      <c r="H7" s="24"/>
      <c r="I7" s="24"/>
      <c r="J7" s="24"/>
      <c r="K7" s="24"/>
      <c r="L7" s="24"/>
      <c r="M7" s="24"/>
      <c r="N7" s="24"/>
      <c r="O7" s="24"/>
      <c r="P7" s="24"/>
      <c r="Q7" s="24"/>
      <c r="R7" s="24"/>
    </row>
    <row r="8" spans="3:18" ht="15.75">
      <c r="C8" s="10"/>
      <c r="D8" s="10"/>
      <c r="E8" s="10"/>
      <c r="F8" s="10"/>
      <c r="G8" s="10"/>
      <c r="H8" s="55" t="s">
        <v>63</v>
      </c>
      <c r="I8" s="55"/>
      <c r="J8" s="55"/>
      <c r="K8" s="55"/>
      <c r="L8" s="55"/>
      <c r="M8" s="55"/>
      <c r="N8" s="55"/>
      <c r="O8" s="55"/>
      <c r="P8" s="55"/>
      <c r="Q8" s="55"/>
      <c r="R8" s="55"/>
    </row>
    <row r="9" spans="3:18" ht="5.25" customHeight="1">
      <c r="C9" s="10"/>
      <c r="D9" s="10"/>
      <c r="E9" s="10"/>
      <c r="F9" s="10"/>
      <c r="G9" s="10"/>
      <c r="H9" s="9"/>
      <c r="I9" s="9"/>
      <c r="J9" s="9"/>
      <c r="K9" s="9"/>
      <c r="L9" s="9"/>
      <c r="M9" s="9"/>
      <c r="N9" s="9"/>
      <c r="O9" s="9"/>
      <c r="P9" s="9"/>
      <c r="Q9" s="9"/>
      <c r="R9" s="9"/>
    </row>
    <row r="10" spans="3:18" ht="15.75">
      <c r="C10" s="20" t="s">
        <v>27</v>
      </c>
      <c r="D10" s="10"/>
      <c r="E10" s="10"/>
      <c r="F10" s="10"/>
      <c r="G10" s="10"/>
      <c r="H10" s="19">
        <v>2268855</v>
      </c>
      <c r="I10" s="19"/>
      <c r="J10" s="19">
        <v>760105</v>
      </c>
      <c r="K10" s="19"/>
      <c r="L10" s="19">
        <v>489290</v>
      </c>
      <c r="M10" s="19"/>
      <c r="N10" s="19">
        <v>439350</v>
      </c>
      <c r="O10" s="19"/>
      <c r="P10" s="19">
        <v>295790</v>
      </c>
      <c r="Q10" s="19"/>
      <c r="R10" s="19">
        <v>284320</v>
      </c>
    </row>
    <row r="11" spans="3:18" ht="5.25" customHeight="1">
      <c r="C11" s="10"/>
      <c r="D11" s="10"/>
      <c r="E11" s="10"/>
      <c r="F11" s="10"/>
      <c r="G11" s="10"/>
      <c r="H11" s="9"/>
      <c r="I11" s="9"/>
      <c r="J11" s="9"/>
      <c r="K11" s="9"/>
      <c r="L11" s="9"/>
      <c r="M11" s="9"/>
      <c r="N11" s="9"/>
      <c r="O11" s="9"/>
      <c r="P11" s="9"/>
      <c r="Q11" s="9"/>
      <c r="R11" s="9"/>
    </row>
    <row r="12" spans="8:18" ht="15.75">
      <c r="H12" s="55" t="s">
        <v>39</v>
      </c>
      <c r="I12" s="55"/>
      <c r="J12" s="55"/>
      <c r="K12" s="55"/>
      <c r="L12" s="55"/>
      <c r="M12" s="55"/>
      <c r="N12" s="55"/>
      <c r="O12" s="55"/>
      <c r="P12" s="55"/>
      <c r="Q12" s="55"/>
      <c r="R12" s="55"/>
    </row>
    <row r="13" spans="3:18" ht="18.75">
      <c r="C13" s="20" t="s">
        <v>59</v>
      </c>
      <c r="D13" s="10"/>
      <c r="E13" s="10"/>
      <c r="F13" s="10"/>
      <c r="G13" s="10"/>
      <c r="H13" s="24"/>
      <c r="I13" s="24"/>
      <c r="J13" s="24"/>
      <c r="K13" s="24"/>
      <c r="L13" s="24"/>
      <c r="M13" s="24"/>
      <c r="N13" s="24"/>
      <c r="O13" s="24"/>
      <c r="P13" s="24"/>
      <c r="Q13" s="24"/>
      <c r="R13" s="24"/>
    </row>
    <row r="14" spans="3:7" s="34" customFormat="1" ht="35.25" customHeight="1">
      <c r="C14" s="36" t="s">
        <v>60</v>
      </c>
      <c r="D14" s="36"/>
      <c r="E14" s="36"/>
      <c r="F14" s="36"/>
      <c r="G14" s="36"/>
    </row>
    <row r="15" spans="3:18" s="34" customFormat="1" ht="15.75">
      <c r="C15" s="36" t="s">
        <v>46</v>
      </c>
      <c r="H15" s="37">
        <f>1*100</f>
        <v>100</v>
      </c>
      <c r="I15" s="37"/>
      <c r="J15" s="37">
        <v>100</v>
      </c>
      <c r="K15" s="37"/>
      <c r="L15" s="37">
        <v>100</v>
      </c>
      <c r="M15" s="37"/>
      <c r="N15" s="37">
        <v>100</v>
      </c>
      <c r="O15" s="37"/>
      <c r="P15" s="37">
        <v>100</v>
      </c>
      <c r="Q15" s="37"/>
      <c r="R15" s="37">
        <v>100</v>
      </c>
    </row>
    <row r="16" spans="3:18" s="34" customFormat="1" ht="4.5" customHeight="1">
      <c r="C16" s="36"/>
      <c r="H16" s="37"/>
      <c r="I16" s="37"/>
      <c r="J16" s="37"/>
      <c r="K16" s="37"/>
      <c r="L16" s="37"/>
      <c r="M16" s="37"/>
      <c r="N16" s="37"/>
      <c r="O16" s="37"/>
      <c r="P16" s="37"/>
      <c r="Q16" s="37"/>
      <c r="R16" s="37"/>
    </row>
    <row r="17" spans="3:18" s="34" customFormat="1" ht="15.75">
      <c r="C17" s="34" t="s">
        <v>30</v>
      </c>
      <c r="H17" s="38">
        <f>0.844370839035549*100</f>
        <v>84.43708390355489</v>
      </c>
      <c r="I17" s="38"/>
      <c r="J17" s="38">
        <f>100*0.908071911117543</f>
        <v>90.8071911117543</v>
      </c>
      <c r="K17" s="38"/>
      <c r="L17" s="38">
        <f>100*0.815048335343048</f>
        <v>81.5048335343048</v>
      </c>
      <c r="M17" s="38"/>
      <c r="N17" s="38">
        <f>100*0.779581051553431</f>
        <v>77.9581051553431</v>
      </c>
      <c r="O17" s="38"/>
      <c r="P17" s="38">
        <f>100*0.817218296764596</f>
        <v>81.7218296764596</v>
      </c>
      <c r="Q17" s="38"/>
      <c r="R17" s="38">
        <f>100*0.853052898142937</f>
        <v>85.3052898142937</v>
      </c>
    </row>
    <row r="18" spans="3:18" s="34" customFormat="1" ht="15.75">
      <c r="C18" s="34" t="s">
        <v>0</v>
      </c>
      <c r="H18" s="38">
        <f>100*0.115701532270683</f>
        <v>11.5701532270683</v>
      </c>
      <c r="I18" s="38"/>
      <c r="J18" s="38">
        <f>100*0.0757132238309181</f>
        <v>7.571322383091809</v>
      </c>
      <c r="K18" s="38"/>
      <c r="L18" s="38">
        <f>100*0.142277585889759</f>
        <v>14.2277585889759</v>
      </c>
      <c r="M18" s="38"/>
      <c r="N18" s="38">
        <f>100*0.166473199044042</f>
        <v>16.6473199044042</v>
      </c>
      <c r="O18" s="38"/>
      <c r="P18" s="38">
        <f>100*0.126660806653369</f>
        <v>12.666080665336901</v>
      </c>
      <c r="Q18" s="38"/>
      <c r="R18" s="38">
        <f>100*0.087014631401238</f>
        <v>8.7014631401238</v>
      </c>
    </row>
    <row r="19" spans="3:18" s="34" customFormat="1" ht="15.75">
      <c r="C19" s="34" t="s">
        <v>24</v>
      </c>
      <c r="H19" s="38">
        <f>100*0.0399298324485258</f>
        <v>3.9929832448525797</v>
      </c>
      <c r="I19" s="38"/>
      <c r="J19" s="38">
        <f>100*0.0162280211286599</f>
        <v>1.6228021128659902</v>
      </c>
      <c r="K19" s="38"/>
      <c r="L19" s="38">
        <f>100*0.0426740787671933</f>
        <v>4.2674078767193295</v>
      </c>
      <c r="M19" s="38"/>
      <c r="N19" s="38">
        <f>100*0.0540457494025265</f>
        <v>5.40457494025265</v>
      </c>
      <c r="O19" s="38"/>
      <c r="P19" s="38">
        <f>100*0.0561378004665472</f>
        <v>5.613780046654719</v>
      </c>
      <c r="Q19" s="38"/>
      <c r="R19" s="38">
        <f>100*0.0599500562746201</f>
        <v>5.99500562746201</v>
      </c>
    </row>
    <row r="20" spans="8:18" s="34" customFormat="1" ht="5.25" customHeight="1">
      <c r="H20" s="38"/>
      <c r="I20" s="38"/>
      <c r="J20" s="38"/>
      <c r="K20" s="38"/>
      <c r="L20" s="38"/>
      <c r="M20" s="38"/>
      <c r="N20" s="38"/>
      <c r="O20" s="38"/>
      <c r="P20" s="38"/>
      <c r="Q20" s="38"/>
      <c r="R20" s="38"/>
    </row>
    <row r="21" spans="3:18" s="34" customFormat="1" ht="15.75">
      <c r="C21" s="36" t="s">
        <v>36</v>
      </c>
      <c r="D21" s="36"/>
      <c r="E21" s="36"/>
      <c r="F21" s="36"/>
      <c r="G21" s="36"/>
      <c r="H21" s="37">
        <f>1*100</f>
        <v>100</v>
      </c>
      <c r="I21" s="37"/>
      <c r="J21" s="37">
        <v>100</v>
      </c>
      <c r="K21" s="37"/>
      <c r="L21" s="37">
        <v>100</v>
      </c>
      <c r="M21" s="37"/>
      <c r="N21" s="37">
        <v>100</v>
      </c>
      <c r="O21" s="37"/>
      <c r="P21" s="37">
        <v>100</v>
      </c>
      <c r="Q21" s="37"/>
      <c r="R21" s="37">
        <v>100</v>
      </c>
    </row>
    <row r="22" spans="3:18" s="34" customFormat="1" ht="4.5" customHeight="1">
      <c r="C22" s="36"/>
      <c r="D22" s="36"/>
      <c r="E22" s="36"/>
      <c r="F22" s="36"/>
      <c r="G22" s="36"/>
      <c r="H22" s="37"/>
      <c r="I22" s="37"/>
      <c r="J22" s="37"/>
      <c r="K22" s="37"/>
      <c r="L22" s="37"/>
      <c r="M22" s="37"/>
      <c r="N22" s="37"/>
      <c r="O22" s="37"/>
      <c r="P22" s="37"/>
      <c r="Q22" s="37"/>
      <c r="R22" s="37"/>
    </row>
    <row r="23" spans="3:18" s="34" customFormat="1" ht="15.75">
      <c r="C23" s="34" t="s">
        <v>30</v>
      </c>
      <c r="H23" s="38">
        <f>100*0.143482064741907</f>
        <v>14.3482064741907</v>
      </c>
      <c r="I23" s="38"/>
      <c r="J23" s="38">
        <f>100*0.211239162752759</f>
        <v>21.1239162752759</v>
      </c>
      <c r="K23" s="38"/>
      <c r="L23" s="38">
        <f>100*0.0835905086962742</f>
        <v>8.35905086962742</v>
      </c>
      <c r="M23" s="38"/>
      <c r="N23" s="38">
        <f>100*0.0977933059440758</f>
        <v>9.77933059440758</v>
      </c>
      <c r="O23" s="38"/>
      <c r="P23" s="38">
        <f>100*0.122806720984482</f>
        <v>12.2806720984482</v>
      </c>
      <c r="Q23" s="38"/>
      <c r="R23" s="38">
        <f>100*0.157418949052987</f>
        <v>15.7418949052987</v>
      </c>
    </row>
    <row r="24" spans="3:18" s="34" customFormat="1" ht="15.75">
      <c r="C24" s="34" t="s">
        <v>0</v>
      </c>
      <c r="H24" s="38">
        <f>100*0.313415797836354</f>
        <v>31.3415797836354</v>
      </c>
      <c r="I24" s="38"/>
      <c r="J24" s="38">
        <f>100*0.444402783807607</f>
        <v>44.4402783807607</v>
      </c>
      <c r="K24" s="38"/>
      <c r="L24" s="38">
        <f>100*0.268225387806822</f>
        <v>26.822538780682198</v>
      </c>
      <c r="M24" s="38"/>
      <c r="N24" s="38">
        <f>100*0.273213533783246</f>
        <v>27.3213533783246</v>
      </c>
      <c r="O24" s="38"/>
      <c r="P24" s="38">
        <f>100*0.237955982284729</f>
        <v>23.7955982284729</v>
      </c>
      <c r="Q24" s="38"/>
      <c r="R24" s="38">
        <f>100*0.181647116754304</f>
        <v>18.1647116754304</v>
      </c>
    </row>
    <row r="25" spans="3:26" s="34" customFormat="1" ht="15.75">
      <c r="C25" s="34" t="s">
        <v>1</v>
      </c>
      <c r="H25" s="38">
        <f>100*0.32365223868427</f>
        <v>32.365223868427</v>
      </c>
      <c r="I25" s="38"/>
      <c r="J25" s="38">
        <f>100*0.247806238570733</f>
        <v>24.7806238570733</v>
      </c>
      <c r="K25" s="38"/>
      <c r="L25" s="38">
        <f>100*0.400917656195712</f>
        <v>40.0917656195712</v>
      </c>
      <c r="M25" s="38"/>
      <c r="N25" s="38">
        <f>100*0.394359785589912</f>
        <v>39.4359785589912</v>
      </c>
      <c r="O25" s="38"/>
      <c r="P25" s="38">
        <f>100*0.336201359072315</f>
        <v>33.6201359072315</v>
      </c>
      <c r="Q25" s="38"/>
      <c r="R25" s="38">
        <f>100*0.271160508590824</f>
        <v>27.116050859082403</v>
      </c>
      <c r="T25" s="38"/>
      <c r="U25" s="38"/>
      <c r="V25" s="38"/>
      <c r="W25" s="38"/>
      <c r="X25" s="38"/>
      <c r="Y25" s="38"/>
      <c r="Z25" s="38"/>
    </row>
    <row r="26" spans="3:18" s="34" customFormat="1" ht="15.75">
      <c r="C26" s="34" t="s">
        <v>2</v>
      </c>
      <c r="H26" s="38">
        <v>14.828845386769979</v>
      </c>
      <c r="I26" s="38"/>
      <c r="J26" s="38">
        <v>7.2601334017444845</v>
      </c>
      <c r="K26" s="38"/>
      <c r="L26" s="38">
        <v>18.226409695681497</v>
      </c>
      <c r="M26" s="38"/>
      <c r="N26" s="38">
        <v>17.183534579885965</v>
      </c>
      <c r="O26" s="38"/>
      <c r="P26" s="38">
        <v>18.74640792454106</v>
      </c>
      <c r="Q26" s="38"/>
      <c r="R26" s="38">
        <v>21.506076007245486</v>
      </c>
    </row>
    <row r="27" spans="3:18" s="34" customFormat="1" ht="15.75">
      <c r="C27" s="34" t="s">
        <v>25</v>
      </c>
      <c r="H27" s="38">
        <v>7.1161444869769115</v>
      </c>
      <c r="I27" s="38"/>
      <c r="J27" s="38">
        <v>2.3943902856165553</v>
      </c>
      <c r="K27" s="38"/>
      <c r="L27" s="38">
        <v>6.5012569232970225</v>
      </c>
      <c r="M27" s="38"/>
      <c r="N27" s="38">
        <v>6.280940946181247</v>
      </c>
      <c r="O27" s="38"/>
      <c r="P27" s="38">
        <v>11.560566618208865</v>
      </c>
      <c r="Q27" s="38"/>
      <c r="R27" s="38">
        <v>17.463025165749258</v>
      </c>
    </row>
    <row r="28" spans="8:18" s="34" customFormat="1" ht="5.25" customHeight="1">
      <c r="H28" s="37"/>
      <c r="I28" s="37"/>
      <c r="J28" s="37"/>
      <c r="K28" s="37"/>
      <c r="L28" s="37"/>
      <c r="M28" s="37"/>
      <c r="N28" s="37"/>
      <c r="O28" s="37"/>
      <c r="P28" s="37"/>
      <c r="Q28" s="37"/>
      <c r="R28" s="37"/>
    </row>
    <row r="29" spans="3:18" s="34" customFormat="1" ht="15.75">
      <c r="C29" s="36" t="s">
        <v>37</v>
      </c>
      <c r="D29" s="36"/>
      <c r="E29" s="36"/>
      <c r="F29" s="36"/>
      <c r="G29" s="36"/>
      <c r="H29" s="37">
        <f>100*1</f>
        <v>100</v>
      </c>
      <c r="I29" s="37"/>
      <c r="J29" s="37">
        <v>100</v>
      </c>
      <c r="K29" s="37"/>
      <c r="L29" s="37">
        <v>100</v>
      </c>
      <c r="M29" s="37"/>
      <c r="N29" s="37">
        <v>100</v>
      </c>
      <c r="O29" s="37"/>
      <c r="P29" s="37">
        <v>100</v>
      </c>
      <c r="Q29" s="37"/>
      <c r="R29" s="37">
        <v>100</v>
      </c>
    </row>
    <row r="30" spans="3:18" s="34" customFormat="1" ht="4.5" customHeight="1">
      <c r="C30" s="36"/>
      <c r="D30" s="36"/>
      <c r="E30" s="36"/>
      <c r="F30" s="36"/>
      <c r="G30" s="36"/>
      <c r="H30" s="37"/>
      <c r="I30" s="37"/>
      <c r="J30" s="37"/>
      <c r="K30" s="37"/>
      <c r="L30" s="37"/>
      <c r="M30" s="37"/>
      <c r="N30" s="37"/>
      <c r="O30" s="37"/>
      <c r="P30" s="37"/>
      <c r="Q30" s="37"/>
      <c r="R30" s="37"/>
    </row>
    <row r="31" spans="3:18" s="34" customFormat="1" ht="15.75">
      <c r="C31" s="34" t="s">
        <v>30</v>
      </c>
      <c r="H31" s="38">
        <f>100*0.600750158119404</f>
        <v>60.0750158119404</v>
      </c>
      <c r="I31" s="38"/>
      <c r="J31" s="38">
        <f>100*0.692450385144158</f>
        <v>69.2450385144158</v>
      </c>
      <c r="K31" s="38"/>
      <c r="L31" s="38">
        <f>100*0.281775634082037</f>
        <v>28.1775634082037</v>
      </c>
      <c r="M31" s="38"/>
      <c r="N31" s="38">
        <f>100*0.524490724934562</f>
        <v>52.44907249345619</v>
      </c>
      <c r="O31" s="38"/>
      <c r="P31" s="38">
        <f>100*0.764055579972278</f>
        <v>76.4055579972278</v>
      </c>
      <c r="Q31" s="38"/>
      <c r="R31" s="38">
        <f>100*0.852572566122679</f>
        <v>85.2572566122679</v>
      </c>
    </row>
    <row r="32" spans="3:18" s="34" customFormat="1" ht="15.75">
      <c r="C32" s="34" t="s">
        <v>0</v>
      </c>
      <c r="H32" s="38">
        <f>100*0.136855374186539</f>
        <v>13.685537418653901</v>
      </c>
      <c r="I32" s="38"/>
      <c r="J32" s="38">
        <f>100*0.0906124811703646</f>
        <v>9.061248117036461</v>
      </c>
      <c r="K32" s="38"/>
      <c r="L32" s="38">
        <f>100*0.162441641971019</f>
        <v>16.244164197101902</v>
      </c>
      <c r="M32" s="38"/>
      <c r="N32" s="38">
        <f>100*0.218220097871856</f>
        <v>21.8220097871856</v>
      </c>
      <c r="O32" s="38"/>
      <c r="P32" s="38">
        <f>100*0.141586936678049</f>
        <v>14.1586936678049</v>
      </c>
      <c r="Q32" s="38"/>
      <c r="R32" s="38">
        <f>100*0.0856429375351716</f>
        <v>8.56429375351716</v>
      </c>
    </row>
    <row r="33" spans="3:18" s="34" customFormat="1" ht="15.75">
      <c r="C33" s="34" t="s">
        <v>1</v>
      </c>
      <c r="H33" s="38">
        <f>100*0.125184288991584</f>
        <v>12.5184288991584</v>
      </c>
      <c r="I33" s="38"/>
      <c r="J33" s="38">
        <f>100*0.0839620841857375</f>
        <v>8.39620841857375</v>
      </c>
      <c r="K33" s="38"/>
      <c r="L33" s="38">
        <f>100*0.252917492693495</f>
        <v>25.291749269349502</v>
      </c>
      <c r="M33" s="38"/>
      <c r="N33" s="38">
        <f>100*0.151644474792307</f>
        <v>15.1644474792307</v>
      </c>
      <c r="O33" s="38"/>
      <c r="P33" s="38">
        <f>100*0.0619358328543899</f>
        <v>6.19358328543899</v>
      </c>
      <c r="Q33" s="38"/>
      <c r="R33" s="38">
        <f>100*0.0404649690489589</f>
        <v>4.04649690489589</v>
      </c>
    </row>
    <row r="34" spans="3:18" s="34" customFormat="1" ht="15.75">
      <c r="C34" s="34" t="s">
        <v>2</v>
      </c>
      <c r="H34" s="38">
        <v>7.389189701413268</v>
      </c>
      <c r="I34" s="38"/>
      <c r="J34" s="38">
        <v>6.729991251208714</v>
      </c>
      <c r="K34" s="38"/>
      <c r="L34" s="38">
        <v>16.42481963661632</v>
      </c>
      <c r="M34" s="38"/>
      <c r="N34" s="38">
        <v>6.0452941845908725</v>
      </c>
      <c r="O34" s="38"/>
      <c r="P34" s="38">
        <v>1.9523986612123465</v>
      </c>
      <c r="Q34" s="38"/>
      <c r="R34" s="38">
        <v>1.3347636465953854</v>
      </c>
    </row>
    <row r="35" spans="3:18" s="34" customFormat="1" ht="15.75">
      <c r="C35" s="34" t="s">
        <v>25</v>
      </c>
      <c r="H35" s="38">
        <v>6.332048544309795</v>
      </c>
      <c r="I35" s="38"/>
      <c r="J35" s="38">
        <v>6.5681715026213485</v>
      </c>
      <c r="K35" s="38"/>
      <c r="L35" s="38">
        <v>13.850681599869198</v>
      </c>
      <c r="M35" s="38"/>
      <c r="N35" s="38">
        <v>4.516899965858655</v>
      </c>
      <c r="O35" s="38"/>
      <c r="P35" s="38">
        <v>1.2931471652185673</v>
      </c>
      <c r="Q35" s="38"/>
      <c r="R35" s="38">
        <v>0.8071890827236916</v>
      </c>
    </row>
    <row r="36" spans="8:18" ht="15.75">
      <c r="H36" s="11"/>
      <c r="I36" s="11"/>
      <c r="J36" s="11"/>
      <c r="K36" s="11"/>
      <c r="L36" s="11"/>
      <c r="M36" s="11"/>
      <c r="N36" s="11"/>
      <c r="O36" s="11"/>
      <c r="P36" s="11"/>
      <c r="Q36" s="11"/>
      <c r="R36" s="11"/>
    </row>
    <row r="37" spans="3:18" ht="15.75">
      <c r="C37" s="10"/>
      <c r="D37" s="10"/>
      <c r="E37" s="10"/>
      <c r="F37" s="10"/>
      <c r="G37" s="10"/>
      <c r="H37" s="55" t="s">
        <v>63</v>
      </c>
      <c r="I37" s="55"/>
      <c r="J37" s="55"/>
      <c r="K37" s="55"/>
      <c r="L37" s="55"/>
      <c r="M37" s="55"/>
      <c r="N37" s="55"/>
      <c r="O37" s="55"/>
      <c r="P37" s="55"/>
      <c r="Q37" s="55"/>
      <c r="R37" s="55"/>
    </row>
    <row r="38" spans="8:18" ht="5.25" customHeight="1">
      <c r="H38" s="11"/>
      <c r="I38" s="11"/>
      <c r="J38" s="11"/>
      <c r="K38" s="11"/>
      <c r="L38" s="11"/>
      <c r="M38" s="11"/>
      <c r="N38" s="11"/>
      <c r="O38" s="11"/>
      <c r="P38" s="11"/>
      <c r="Q38" s="11"/>
      <c r="R38" s="11"/>
    </row>
    <row r="39" spans="3:18" ht="15.75">
      <c r="C39" s="20" t="s">
        <v>28</v>
      </c>
      <c r="D39" s="10"/>
      <c r="E39" s="10"/>
      <c r="F39" s="10"/>
      <c r="G39" s="10"/>
      <c r="H39" s="19">
        <v>2339225</v>
      </c>
      <c r="I39" s="19"/>
      <c r="J39" s="19">
        <v>797220</v>
      </c>
      <c r="K39" s="19"/>
      <c r="L39" s="19">
        <v>552285</v>
      </c>
      <c r="M39" s="19"/>
      <c r="N39" s="19">
        <v>461280</v>
      </c>
      <c r="O39" s="19"/>
      <c r="P39" s="19">
        <v>278445</v>
      </c>
      <c r="Q39" s="19"/>
      <c r="R39" s="19">
        <v>250000</v>
      </c>
    </row>
    <row r="40" spans="8:18" ht="5.25" customHeight="1">
      <c r="H40" s="11"/>
      <c r="I40" s="11"/>
      <c r="J40" s="11"/>
      <c r="K40" s="11"/>
      <c r="L40" s="11"/>
      <c r="M40" s="11"/>
      <c r="N40" s="11"/>
      <c r="O40" s="11"/>
      <c r="P40" s="11"/>
      <c r="Q40" s="11"/>
      <c r="R40" s="11"/>
    </row>
    <row r="41" spans="8:18" ht="15.75">
      <c r="H41" s="55" t="s">
        <v>39</v>
      </c>
      <c r="I41" s="55"/>
      <c r="J41" s="55"/>
      <c r="K41" s="55"/>
      <c r="L41" s="55"/>
      <c r="M41" s="55"/>
      <c r="N41" s="55"/>
      <c r="O41" s="55"/>
      <c r="P41" s="55"/>
      <c r="Q41" s="55"/>
      <c r="R41" s="55"/>
    </row>
    <row r="42" spans="8:18" ht="5.25" customHeight="1">
      <c r="H42" s="11"/>
      <c r="I42" s="11"/>
      <c r="J42" s="11"/>
      <c r="K42" s="11"/>
      <c r="L42" s="11"/>
      <c r="M42" s="11"/>
      <c r="N42" s="11"/>
      <c r="O42" s="11"/>
      <c r="P42" s="11"/>
      <c r="Q42" s="11"/>
      <c r="R42" s="11"/>
    </row>
    <row r="43" spans="3:18" ht="23.25" customHeight="1">
      <c r="C43" s="20" t="s">
        <v>59</v>
      </c>
      <c r="D43" s="10"/>
      <c r="E43" s="10"/>
      <c r="F43" s="10"/>
      <c r="G43" s="10"/>
      <c r="H43" s="11"/>
      <c r="I43" s="11"/>
      <c r="J43" s="11"/>
      <c r="K43" s="11"/>
      <c r="L43" s="11"/>
      <c r="M43" s="11"/>
      <c r="N43" s="11"/>
      <c r="O43" s="11"/>
      <c r="P43" s="11"/>
      <c r="Q43" s="11"/>
      <c r="R43" s="11"/>
    </row>
    <row r="44" spans="3:18" ht="4.5" customHeight="1">
      <c r="C44" s="10"/>
      <c r="D44" s="10"/>
      <c r="E44" s="10"/>
      <c r="F44" s="10"/>
      <c r="G44" s="10"/>
      <c r="H44" s="11"/>
      <c r="I44" s="11"/>
      <c r="J44" s="11"/>
      <c r="K44" s="11"/>
      <c r="L44" s="11"/>
      <c r="M44" s="11"/>
      <c r="N44" s="11"/>
      <c r="O44" s="11"/>
      <c r="P44" s="11"/>
      <c r="Q44" s="11"/>
      <c r="R44" s="11"/>
    </row>
    <row r="45" spans="3:18" s="34" customFormat="1" ht="15.75">
      <c r="C45" s="36" t="s">
        <v>45</v>
      </c>
      <c r="D45" s="36"/>
      <c r="E45" s="36"/>
      <c r="F45" s="36"/>
      <c r="G45" s="36"/>
      <c r="H45" s="39"/>
      <c r="I45" s="39"/>
      <c r="J45" s="39"/>
      <c r="K45" s="39"/>
      <c r="L45" s="39"/>
      <c r="M45" s="39"/>
      <c r="N45" s="39"/>
      <c r="O45" s="39"/>
      <c r="P45" s="39"/>
      <c r="Q45" s="39"/>
      <c r="R45" s="39"/>
    </row>
    <row r="46" spans="3:18" s="34" customFormat="1" ht="15.75">
      <c r="C46" s="36" t="s">
        <v>46</v>
      </c>
      <c r="D46" s="36"/>
      <c r="E46" s="36"/>
      <c r="F46" s="36"/>
      <c r="G46" s="36"/>
      <c r="H46" s="37">
        <f>100*1</f>
        <v>100</v>
      </c>
      <c r="I46" s="37"/>
      <c r="J46" s="37">
        <v>100</v>
      </c>
      <c r="K46" s="37"/>
      <c r="L46" s="37">
        <v>100</v>
      </c>
      <c r="M46" s="37"/>
      <c r="N46" s="37">
        <v>100</v>
      </c>
      <c r="O46" s="37"/>
      <c r="P46" s="37">
        <v>100</v>
      </c>
      <c r="Q46" s="37"/>
      <c r="R46" s="37">
        <v>100</v>
      </c>
    </row>
    <row r="47" spans="3:18" s="34" customFormat="1" ht="4.5" customHeight="1">
      <c r="C47" s="36"/>
      <c r="D47" s="36"/>
      <c r="E47" s="36"/>
      <c r="F47" s="36"/>
      <c r="G47" s="36"/>
      <c r="H47" s="37"/>
      <c r="I47" s="37"/>
      <c r="J47" s="37"/>
      <c r="K47" s="37"/>
      <c r="L47" s="37"/>
      <c r="M47" s="37"/>
      <c r="N47" s="37"/>
      <c r="O47" s="37"/>
      <c r="P47" s="37"/>
      <c r="Q47" s="37"/>
      <c r="R47" s="37"/>
    </row>
    <row r="48" spans="3:18" s="34" customFormat="1" ht="15.75">
      <c r="C48" s="34" t="s">
        <v>30</v>
      </c>
      <c r="H48" s="38">
        <f>100*0.785758103645438</f>
        <v>78.5758103645438</v>
      </c>
      <c r="I48" s="38"/>
      <c r="J48" s="38">
        <f>100*0.872318807857304</f>
        <v>87.2318807857304</v>
      </c>
      <c r="K48" s="38"/>
      <c r="L48" s="38">
        <f>100*0.739618131942747</f>
        <v>73.9618131942747</v>
      </c>
      <c r="M48" s="38"/>
      <c r="N48" s="38">
        <f>100*0.704192681234825</f>
        <v>70.41926812348251</v>
      </c>
      <c r="O48" s="38"/>
      <c r="P48" s="38">
        <f>100*0.739230368654492</f>
        <v>73.9230368654492</v>
      </c>
      <c r="Q48" s="38"/>
      <c r="R48" s="38">
        <f>100*0.81396</f>
        <v>81.396</v>
      </c>
    </row>
    <row r="49" spans="3:18" s="34" customFormat="1" ht="15.75">
      <c r="C49" s="34" t="s">
        <v>0</v>
      </c>
      <c r="H49" s="38">
        <f>100*0.142981115540403</f>
        <v>14.298111554040299</v>
      </c>
      <c r="I49" s="38"/>
      <c r="J49" s="38">
        <f>100*0.100173101527809</f>
        <v>10.017310152780901</v>
      </c>
      <c r="K49" s="38"/>
      <c r="L49" s="38">
        <f>100*0.183419792317372</f>
        <v>18.3419792317372</v>
      </c>
      <c r="M49" s="38"/>
      <c r="N49" s="38">
        <f>100*0.192236819285467</f>
        <v>19.2236819285467</v>
      </c>
      <c r="O49" s="38"/>
      <c r="P49" s="38">
        <f>100*0.146725565192408</f>
        <v>14.672556519240802</v>
      </c>
      <c r="Q49" s="38"/>
      <c r="R49" s="38">
        <f>100*0.09512</f>
        <v>9.512</v>
      </c>
    </row>
    <row r="50" spans="3:18" s="34" customFormat="1" ht="15.75">
      <c r="C50" s="34" t="s">
        <v>24</v>
      </c>
      <c r="H50" s="38">
        <f>100*0.071265055734271</f>
        <v>7.1265055734270994</v>
      </c>
      <c r="I50" s="38"/>
      <c r="J50" s="38">
        <f>100*0.0275080906148867</f>
        <v>2.75080906148867</v>
      </c>
      <c r="K50" s="38"/>
      <c r="L50" s="38">
        <f>100*0.0769620757398807</f>
        <v>7.696207573988071</v>
      </c>
      <c r="M50" s="38"/>
      <c r="N50" s="38">
        <f>100*0.103559660076309</f>
        <v>10.355966007630899</v>
      </c>
      <c r="O50" s="38"/>
      <c r="P50" s="38">
        <f>100*0.114062023020704</f>
        <v>11.406202302070401</v>
      </c>
      <c r="Q50" s="38"/>
      <c r="R50" s="38">
        <f>100*0.09092</f>
        <v>9.092</v>
      </c>
    </row>
    <row r="51" spans="8:18" s="34" customFormat="1" ht="5.25" customHeight="1">
      <c r="H51" s="38"/>
      <c r="I51" s="38"/>
      <c r="J51" s="38"/>
      <c r="K51" s="38"/>
      <c r="L51" s="38"/>
      <c r="M51" s="38"/>
      <c r="N51" s="38"/>
      <c r="O51" s="38"/>
      <c r="P51" s="38"/>
      <c r="Q51" s="38"/>
      <c r="R51" s="38"/>
    </row>
    <row r="52" spans="3:18" s="34" customFormat="1" ht="15.75">
      <c r="C52" s="36" t="s">
        <v>36</v>
      </c>
      <c r="D52" s="36"/>
      <c r="E52" s="36"/>
      <c r="F52" s="36"/>
      <c r="G52" s="36"/>
      <c r="H52" s="37">
        <f>100*1</f>
        <v>100</v>
      </c>
      <c r="I52" s="37"/>
      <c r="J52" s="37">
        <v>100</v>
      </c>
      <c r="K52" s="37"/>
      <c r="L52" s="37">
        <v>100</v>
      </c>
      <c r="M52" s="37"/>
      <c r="N52" s="37">
        <v>100</v>
      </c>
      <c r="O52" s="37"/>
      <c r="P52" s="37">
        <v>100</v>
      </c>
      <c r="Q52" s="37"/>
      <c r="R52" s="37">
        <v>100</v>
      </c>
    </row>
    <row r="53" spans="3:18" s="34" customFormat="1" ht="4.5" customHeight="1">
      <c r="C53" s="36"/>
      <c r="D53" s="36"/>
      <c r="E53" s="36"/>
      <c r="F53" s="36"/>
      <c r="G53" s="36"/>
      <c r="H53" s="37"/>
      <c r="I53" s="37"/>
      <c r="J53" s="37"/>
      <c r="K53" s="37"/>
      <c r="L53" s="37"/>
      <c r="M53" s="37"/>
      <c r="N53" s="37"/>
      <c r="O53" s="37"/>
      <c r="P53" s="37"/>
      <c r="Q53" s="37"/>
      <c r="R53" s="37"/>
    </row>
    <row r="54" spans="3:19" s="34" customFormat="1" ht="15.75">
      <c r="C54" s="34" t="s">
        <v>30</v>
      </c>
      <c r="H54" s="38">
        <v>6.6</v>
      </c>
      <c r="I54" s="38"/>
      <c r="J54" s="38">
        <f>100*0.109322964031484</f>
        <v>10.932296403148401</v>
      </c>
      <c r="K54" s="38"/>
      <c r="L54" s="38">
        <f>100*0.0287894836904859</f>
        <v>2.8789483690485898</v>
      </c>
      <c r="M54" s="38"/>
      <c r="N54" s="38">
        <f>100*0.0341007630939993</f>
        <v>3.4100763093999302</v>
      </c>
      <c r="O54" s="38"/>
      <c r="P54" s="38">
        <f>100*0.0487349386772971</f>
        <v>4.87349386772971</v>
      </c>
      <c r="Q54" s="38"/>
      <c r="R54" s="38">
        <f>100*0.09394</f>
        <v>9.394</v>
      </c>
      <c r="S54" s="38"/>
    </row>
    <row r="55" spans="3:18" s="34" customFormat="1" ht="15.75">
      <c r="C55" s="34" t="s">
        <v>0</v>
      </c>
      <c r="H55" s="38">
        <f>100*0.177755453194968</f>
        <v>17.7755453194968</v>
      </c>
      <c r="I55" s="38"/>
      <c r="J55" s="38">
        <f>100*0.330502681175327</f>
        <v>33.0502681175327</v>
      </c>
      <c r="K55" s="38"/>
      <c r="L55" s="38">
        <f>100*0.103316222602461</f>
        <v>10.3316222602461</v>
      </c>
      <c r="M55" s="38"/>
      <c r="N55" s="38">
        <f>100*0.103147762747138</f>
        <v>10.3147762747138</v>
      </c>
      <c r="O55" s="38"/>
      <c r="P55" s="38">
        <f>100*0.0790461311928747</f>
        <v>7.904613119287469</v>
      </c>
      <c r="Q55" s="38"/>
      <c r="R55" s="38">
        <f>100*0.1027</f>
        <v>10.27</v>
      </c>
    </row>
    <row r="56" spans="3:18" s="34" customFormat="1" ht="15.75">
      <c r="C56" s="34" t="s">
        <v>1</v>
      </c>
      <c r="H56" s="38">
        <f>100*0.30478897925595</f>
        <v>30.478897925595</v>
      </c>
      <c r="I56" s="38"/>
      <c r="J56" s="38">
        <f>100*0.304957822446612</f>
        <v>30.4957822446612</v>
      </c>
      <c r="K56" s="38"/>
      <c r="L56" s="38">
        <f>100*0.34228704382701</f>
        <v>34.228704382701</v>
      </c>
      <c r="M56" s="38"/>
      <c r="N56" s="38">
        <f>100*0.335858914325356</f>
        <v>33.5858914325356</v>
      </c>
      <c r="O56" s="38"/>
      <c r="P56" s="38">
        <f>100*0.24879240065363</f>
        <v>24.879240065363</v>
      </c>
      <c r="Q56" s="38"/>
      <c r="R56" s="38">
        <f>100*0.22646</f>
        <v>22.646</v>
      </c>
    </row>
    <row r="57" spans="3:25" s="34" customFormat="1" ht="15.75">
      <c r="C57" s="34" t="s">
        <v>2</v>
      </c>
      <c r="H57" s="38">
        <v>24.871912706131305</v>
      </c>
      <c r="I57" s="38"/>
      <c r="J57" s="38">
        <v>15.720781460691775</v>
      </c>
      <c r="K57" s="38"/>
      <c r="L57" s="38">
        <v>30.449858315905736</v>
      </c>
      <c r="M57" s="38"/>
      <c r="N57" s="38">
        <v>30.271201873048906</v>
      </c>
      <c r="O57" s="38"/>
      <c r="P57" s="38">
        <v>29.501337786636498</v>
      </c>
      <c r="Q57" s="38"/>
      <c r="R57" s="38">
        <v>26.61</v>
      </c>
      <c r="T57" s="38"/>
      <c r="U57" s="38"/>
      <c r="V57" s="38"/>
      <c r="W57" s="38"/>
      <c r="X57" s="38"/>
      <c r="Y57" s="38"/>
    </row>
    <row r="58" spans="3:18" s="34" customFormat="1" ht="15.75">
      <c r="C58" s="34" t="s">
        <v>25</v>
      </c>
      <c r="H58" s="38">
        <v>20.211394799559685</v>
      </c>
      <c r="I58" s="38"/>
      <c r="J58" s="38">
        <v>9.800871773965945</v>
      </c>
      <c r="K58" s="38"/>
      <c r="L58" s="38">
        <v>22.110866672098645</v>
      </c>
      <c r="M58" s="38"/>
      <c r="N58" s="38">
        <v>22.416970169961846</v>
      </c>
      <c r="O58" s="38"/>
      <c r="P58" s="38">
        <v>32.84131516098332</v>
      </c>
      <c r="Q58" s="38"/>
      <c r="R58" s="38">
        <v>31.078</v>
      </c>
    </row>
    <row r="59" spans="8:18" s="34" customFormat="1" ht="5.25" customHeight="1">
      <c r="H59" s="38"/>
      <c r="I59" s="38"/>
      <c r="J59" s="38"/>
      <c r="K59" s="38"/>
      <c r="L59" s="38"/>
      <c r="M59" s="38"/>
      <c r="N59" s="38"/>
      <c r="O59" s="38"/>
      <c r="P59" s="38"/>
      <c r="Q59" s="38"/>
      <c r="R59" s="38"/>
    </row>
    <row r="60" spans="3:18" s="34" customFormat="1" ht="15.75">
      <c r="C60" s="36" t="s">
        <v>37</v>
      </c>
      <c r="D60" s="36"/>
      <c r="E60" s="36"/>
      <c r="F60" s="36"/>
      <c r="G60" s="36"/>
      <c r="H60" s="37">
        <v>100</v>
      </c>
      <c r="I60" s="37"/>
      <c r="J60" s="37">
        <v>100</v>
      </c>
      <c r="K60" s="37"/>
      <c r="L60" s="37">
        <v>100</v>
      </c>
      <c r="M60" s="37"/>
      <c r="N60" s="37">
        <v>100</v>
      </c>
      <c r="O60" s="37"/>
      <c r="P60" s="37">
        <v>100</v>
      </c>
      <c r="Q60" s="37"/>
      <c r="R60" s="37">
        <v>100</v>
      </c>
    </row>
    <row r="61" spans="3:18" s="34" customFormat="1" ht="4.5" customHeight="1">
      <c r="C61" s="36"/>
      <c r="D61" s="36"/>
      <c r="E61" s="36"/>
      <c r="F61" s="36"/>
      <c r="G61" s="36"/>
      <c r="H61" s="37"/>
      <c r="I61" s="37"/>
      <c r="J61" s="37"/>
      <c r="K61" s="37"/>
      <c r="L61" s="37"/>
      <c r="M61" s="37"/>
      <c r="N61" s="37"/>
      <c r="O61" s="37"/>
      <c r="P61" s="37"/>
      <c r="Q61" s="37"/>
      <c r="R61" s="37"/>
    </row>
    <row r="62" spans="3:18" s="34" customFormat="1" ht="15.75">
      <c r="C62" s="34" t="s">
        <v>30</v>
      </c>
      <c r="H62" s="38">
        <f>100*0.512902777629343</f>
        <v>51.2902777629343</v>
      </c>
      <c r="I62" s="38"/>
      <c r="J62" s="38">
        <f>100*0.536878151576729</f>
        <v>53.6878151576729</v>
      </c>
      <c r="K62" s="38"/>
      <c r="L62" s="38">
        <f>100*0.222937432666105</f>
        <v>22.293743266610498</v>
      </c>
      <c r="M62" s="38"/>
      <c r="N62" s="38">
        <f>100*0.528648543184183</f>
        <v>52.864854318418296</v>
      </c>
      <c r="O62" s="38"/>
      <c r="P62" s="38">
        <f>100*0.710804647237336</f>
        <v>71.0804647237336</v>
      </c>
      <c r="Q62" s="38"/>
      <c r="R62" s="38">
        <f>100*0.8274</f>
        <v>82.74000000000001</v>
      </c>
    </row>
    <row r="63" spans="3:18" s="34" customFormat="1" ht="15.75">
      <c r="C63" s="34" t="s">
        <v>0</v>
      </c>
      <c r="H63" s="38">
        <f>100*0.110914939777063</f>
        <v>11.0914939777063</v>
      </c>
      <c r="I63" s="38"/>
      <c r="J63" s="38">
        <f>100*0.0825995333784903</f>
        <v>8.25995333784903</v>
      </c>
      <c r="K63" s="38"/>
      <c r="L63" s="38">
        <f>100*0.0984274423531329</f>
        <v>9.84274423531329</v>
      </c>
      <c r="M63" s="38"/>
      <c r="N63" s="38">
        <f>100*0.176194502254596</f>
        <v>17.6194502254596</v>
      </c>
      <c r="O63" s="38"/>
      <c r="P63" s="38">
        <f>100*0.132493510388048</f>
        <v>13.249351038804798</v>
      </c>
      <c r="Q63" s="38"/>
      <c r="R63" s="38">
        <f>100*0.08422</f>
        <v>8.422</v>
      </c>
    </row>
    <row r="64" spans="3:18" s="34" customFormat="1" ht="15.75">
      <c r="C64" s="34" t="s">
        <v>1</v>
      </c>
      <c r="H64" s="38">
        <f>100*0.123130523998333</f>
        <v>12.3130523998333</v>
      </c>
      <c r="I64" s="38"/>
      <c r="J64" s="38">
        <f>100*0.0734179749629964</f>
        <v>7.34179749629964</v>
      </c>
      <c r="K64" s="38"/>
      <c r="L64" s="38">
        <f>100*0.2145721864617</f>
        <v>21.457218646170002</v>
      </c>
      <c r="M64" s="38"/>
      <c r="N64" s="38">
        <f>100*0.154775841137704</f>
        <v>15.477584113770401</v>
      </c>
      <c r="O64" s="38"/>
      <c r="P64" s="38">
        <f>100*0.0929447467183824</f>
        <v>9.294474671838241</v>
      </c>
      <c r="Q64" s="38"/>
      <c r="R64" s="38">
        <f>100*0.05458</f>
        <v>5.457999999999999</v>
      </c>
    </row>
    <row r="65" spans="3:18" s="34" customFormat="1" ht="15.75">
      <c r="C65" s="34" t="s">
        <v>2</v>
      </c>
      <c r="H65" s="38">
        <v>9.65683078797465</v>
      </c>
      <c r="I65" s="38"/>
      <c r="J65" s="38">
        <v>8.880233812498432</v>
      </c>
      <c r="K65" s="38"/>
      <c r="L65" s="38">
        <v>19.349611160904242</v>
      </c>
      <c r="M65" s="38"/>
      <c r="N65" s="38">
        <v>7.156174124176205</v>
      </c>
      <c r="O65" s="38"/>
      <c r="P65" s="38">
        <v>3.7799206306451905</v>
      </c>
      <c r="Q65" s="38"/>
      <c r="R65" s="38">
        <v>1.882</v>
      </c>
    </row>
    <row r="66" spans="3:18" s="34" customFormat="1" ht="15.75">
      <c r="C66" s="34" t="s">
        <v>25</v>
      </c>
      <c r="H66" s="38">
        <v>15.648131325545855</v>
      </c>
      <c r="I66" s="38"/>
      <c r="J66" s="38">
        <v>21.820200195679988</v>
      </c>
      <c r="K66" s="38"/>
      <c r="L66" s="38">
        <v>27.05758802067773</v>
      </c>
      <c r="M66" s="38"/>
      <c r="N66" s="38">
        <v>6.8808532778355875</v>
      </c>
      <c r="O66" s="38"/>
      <c r="P66" s="38">
        <v>2.5857889349781824</v>
      </c>
      <c r="Q66" s="38"/>
      <c r="R66" s="38">
        <v>1.484</v>
      </c>
    </row>
    <row r="67" spans="8:18" s="34" customFormat="1" ht="15.75">
      <c r="H67" s="39"/>
      <c r="I67" s="39"/>
      <c r="J67" s="39"/>
      <c r="K67" s="39"/>
      <c r="L67" s="39"/>
      <c r="M67" s="39"/>
      <c r="N67" s="39"/>
      <c r="O67" s="39"/>
      <c r="P67" s="39"/>
      <c r="Q67" s="39"/>
      <c r="R67" s="39"/>
    </row>
    <row r="68" spans="3:19" s="34" customFormat="1" ht="15.75">
      <c r="C68" s="34" t="s">
        <v>76</v>
      </c>
      <c r="J68" s="39"/>
      <c r="K68" s="39"/>
      <c r="L68" s="39"/>
      <c r="M68" s="39"/>
      <c r="N68" s="39"/>
      <c r="O68" s="39"/>
      <c r="P68" s="39"/>
      <c r="Q68" s="39"/>
      <c r="R68" s="39"/>
      <c r="S68" s="39"/>
    </row>
    <row r="69" spans="10:19" s="34" customFormat="1" ht="15.75">
      <c r="J69" s="39"/>
      <c r="K69" s="39"/>
      <c r="L69" s="39"/>
      <c r="M69" s="39"/>
      <c r="N69" s="39"/>
      <c r="O69" s="39"/>
      <c r="P69" s="39"/>
      <c r="Q69" s="39"/>
      <c r="R69" s="39"/>
      <c r="S69" s="39"/>
    </row>
    <row r="70" spans="1:19" s="34" customFormat="1" ht="32.25" customHeight="1">
      <c r="A70" s="57">
        <v>322</v>
      </c>
      <c r="B70" s="57"/>
      <c r="C70" s="52" t="s">
        <v>77</v>
      </c>
      <c r="D70" s="52"/>
      <c r="E70" s="52"/>
      <c r="F70" s="52"/>
      <c r="G70" s="52"/>
      <c r="H70" s="52"/>
      <c r="I70" s="52"/>
      <c r="J70" s="52"/>
      <c r="K70" s="52"/>
      <c r="L70" s="52"/>
      <c r="M70" s="52"/>
      <c r="N70" s="52"/>
      <c r="O70" s="52"/>
      <c r="P70" s="52"/>
      <c r="Q70" s="52"/>
      <c r="R70" s="52"/>
      <c r="S70" s="39"/>
    </row>
    <row r="71" spans="1:2" ht="15.75">
      <c r="A71" s="57"/>
      <c r="B71" s="57"/>
    </row>
  </sheetData>
  <mergeCells count="9">
    <mergeCell ref="A70:B71"/>
    <mergeCell ref="C70:R70"/>
    <mergeCell ref="E1:R3"/>
    <mergeCell ref="H8:R8"/>
    <mergeCell ref="H12:R12"/>
    <mergeCell ref="H37:R37"/>
    <mergeCell ref="H41:R41"/>
    <mergeCell ref="C4:F6"/>
    <mergeCell ref="H4:R4"/>
  </mergeCells>
  <printOptions/>
  <pageMargins left="0" right="0" top="0.590551181102362" bottom="0" header="0.295275590551181" footer="0"/>
  <pageSetup horizontalDpi="600" verticalDpi="600" orientation="portrait" scale="72" r:id="rId2"/>
  <headerFooter alignWithMargins="0">
    <oddHeader>&amp;R&amp;"Times New Roman,Italique"&amp;10Un portrait statistique des familles au Québec - Édition 2005</oddHeader>
  </headerFooter>
  <drawing r:id="rId1"/>
</worksheet>
</file>

<file path=xl/worksheets/sheet4.xml><?xml version="1.0" encoding="utf-8"?>
<worksheet xmlns="http://schemas.openxmlformats.org/spreadsheetml/2006/main" xmlns:r="http://schemas.openxmlformats.org/officeDocument/2006/relationships">
  <dimension ref="B1:X68"/>
  <sheetViews>
    <sheetView workbookViewId="0" topLeftCell="A1">
      <selection activeCell="A1" sqref="A1"/>
    </sheetView>
  </sheetViews>
  <sheetFormatPr defaultColWidth="11.421875" defaultRowHeight="12.75"/>
  <cols>
    <col min="1" max="1" width="3.140625" style="5" customWidth="1"/>
    <col min="2" max="2" width="10.421875" style="5" customWidth="1"/>
    <col min="3" max="3" width="2.421875" style="5" customWidth="1"/>
    <col min="4" max="4" width="8.28125" style="5" customWidth="1"/>
    <col min="5" max="5" width="9.28125" style="5" customWidth="1"/>
    <col min="6" max="6" width="13.00390625" style="5" customWidth="1"/>
    <col min="7" max="7" width="0.71875" style="5" customWidth="1"/>
    <col min="8" max="8" width="15.7109375" style="14" customWidth="1"/>
    <col min="9" max="9" width="0.71875" style="14" customWidth="1"/>
    <col min="10" max="10" width="15.7109375" style="14" customWidth="1"/>
    <col min="11" max="11" width="0.71875" style="14" customWidth="1"/>
    <col min="12" max="12" width="15.7109375" style="14" customWidth="1"/>
    <col min="13" max="13" width="0.71875" style="14" customWidth="1"/>
    <col min="14" max="14" width="15.7109375" style="14" customWidth="1"/>
    <col min="15" max="15" width="0.71875" style="14" customWidth="1"/>
    <col min="16" max="16" width="15.7109375" style="14" customWidth="1"/>
    <col min="17" max="17" width="0.71875" style="14" customWidth="1"/>
    <col min="18" max="18" width="15.7109375" style="5" customWidth="1"/>
    <col min="19" max="19" width="0.71875" style="14" customWidth="1"/>
    <col min="20" max="16384" width="11.421875" style="5" customWidth="1"/>
  </cols>
  <sheetData>
    <row r="1" spans="2:24" ht="53.25" customHeight="1">
      <c r="B1" s="16" t="s">
        <v>61</v>
      </c>
      <c r="D1" s="15"/>
      <c r="E1" s="53" t="s">
        <v>74</v>
      </c>
      <c r="F1" s="53"/>
      <c r="G1" s="53"/>
      <c r="H1" s="53"/>
      <c r="I1" s="53"/>
      <c r="J1" s="53"/>
      <c r="K1" s="53"/>
      <c r="L1" s="53"/>
      <c r="M1" s="53"/>
      <c r="N1" s="53"/>
      <c r="O1" s="53"/>
      <c r="P1" s="53"/>
      <c r="Q1" s="53"/>
      <c r="R1" s="53"/>
      <c r="S1" s="1"/>
      <c r="T1" s="1"/>
      <c r="U1" s="1"/>
      <c r="V1" s="1"/>
      <c r="W1" s="1"/>
      <c r="X1" s="1"/>
    </row>
    <row r="2" spans="2:24" ht="18.75" customHeight="1">
      <c r="B2" s="17" t="s">
        <v>43</v>
      </c>
      <c r="C2" s="1"/>
      <c r="D2" s="1"/>
      <c r="E2" s="53"/>
      <c r="F2" s="53"/>
      <c r="G2" s="53"/>
      <c r="H2" s="53"/>
      <c r="I2" s="53"/>
      <c r="J2" s="53"/>
      <c r="K2" s="53"/>
      <c r="L2" s="53"/>
      <c r="M2" s="53"/>
      <c r="N2" s="53"/>
      <c r="O2" s="53"/>
      <c r="P2" s="53"/>
      <c r="Q2" s="53"/>
      <c r="R2" s="53"/>
      <c r="S2" s="1"/>
      <c r="T2" s="1"/>
      <c r="U2" s="1"/>
      <c r="V2" s="1"/>
      <c r="W2" s="1"/>
      <c r="X2" s="1"/>
    </row>
    <row r="3" spans="2:24" ht="41.25" customHeight="1">
      <c r="B3" s="17"/>
      <c r="C3" s="1"/>
      <c r="D3" s="1"/>
      <c r="E3" s="53"/>
      <c r="F3" s="53"/>
      <c r="G3" s="53"/>
      <c r="H3" s="53"/>
      <c r="I3" s="53"/>
      <c r="J3" s="53"/>
      <c r="K3" s="53"/>
      <c r="L3" s="53"/>
      <c r="M3" s="53"/>
      <c r="N3" s="53"/>
      <c r="O3" s="53"/>
      <c r="P3" s="53"/>
      <c r="Q3" s="53"/>
      <c r="R3" s="53"/>
      <c r="S3" s="1"/>
      <c r="T3" s="1"/>
      <c r="U3" s="1"/>
      <c r="V3" s="1"/>
      <c r="W3" s="1"/>
      <c r="X3" s="1"/>
    </row>
    <row r="4" spans="3:24" ht="15.75" customHeight="1">
      <c r="C4" s="3"/>
      <c r="D4" s="3"/>
      <c r="E4" s="3"/>
      <c r="F4" s="3"/>
      <c r="G4" s="3"/>
      <c r="H4" s="2"/>
      <c r="I4" s="2"/>
      <c r="J4" s="2"/>
      <c r="K4" s="2"/>
      <c r="L4" s="2"/>
      <c r="M4" s="2"/>
      <c r="N4" s="2"/>
      <c r="O4" s="2"/>
      <c r="P4" s="2"/>
      <c r="Q4" s="2"/>
      <c r="R4" s="1"/>
      <c r="S4" s="2"/>
      <c r="T4" s="1"/>
      <c r="U4" s="1"/>
      <c r="V4" s="1"/>
      <c r="W4" s="1"/>
      <c r="X4" s="1"/>
    </row>
    <row r="5" spans="3:24" ht="5.25" customHeight="1">
      <c r="C5" s="3"/>
      <c r="D5" s="3"/>
      <c r="E5" s="3"/>
      <c r="F5" s="3"/>
      <c r="G5" s="3"/>
      <c r="H5" s="1"/>
      <c r="I5" s="1"/>
      <c r="J5" s="1"/>
      <c r="K5" s="1"/>
      <c r="L5" s="1"/>
      <c r="M5" s="1"/>
      <c r="N5" s="1"/>
      <c r="O5" s="1"/>
      <c r="P5" s="1"/>
      <c r="Q5" s="1"/>
      <c r="R5" s="1"/>
      <c r="S5" s="1"/>
      <c r="T5" s="1"/>
      <c r="U5" s="1"/>
      <c r="V5" s="1"/>
      <c r="W5" s="1"/>
      <c r="X5" s="1"/>
    </row>
    <row r="6" spans="3:19" ht="15.75">
      <c r="C6" s="3"/>
      <c r="D6" s="3"/>
      <c r="E6" s="3"/>
      <c r="F6" s="3"/>
      <c r="G6" s="3"/>
      <c r="H6" s="23"/>
      <c r="I6" s="23"/>
      <c r="J6" s="23"/>
      <c r="K6" s="23"/>
      <c r="L6" s="23"/>
      <c r="M6" s="23"/>
      <c r="N6" s="23"/>
      <c r="O6" s="23"/>
      <c r="P6" s="23"/>
      <c r="Q6" s="23"/>
      <c r="S6" s="23"/>
    </row>
    <row r="7" spans="8:19" ht="5.25" customHeight="1">
      <c r="H7" s="24"/>
      <c r="I7" s="24"/>
      <c r="J7" s="24"/>
      <c r="K7" s="24"/>
      <c r="L7" s="24"/>
      <c r="M7" s="24"/>
      <c r="N7" s="24"/>
      <c r="O7" s="24"/>
      <c r="P7" s="24"/>
      <c r="Q7" s="24"/>
      <c r="S7" s="24"/>
    </row>
    <row r="8" spans="8:19" ht="15.75">
      <c r="H8" s="9"/>
      <c r="I8" s="9"/>
      <c r="J8" s="9"/>
      <c r="K8" s="9"/>
      <c r="L8" s="9"/>
      <c r="M8" s="9"/>
      <c r="N8" s="9"/>
      <c r="O8" s="9"/>
      <c r="P8" s="9"/>
      <c r="Q8" s="9"/>
      <c r="S8" s="9"/>
    </row>
    <row r="9" spans="3:19" ht="15.75">
      <c r="C9" s="10"/>
      <c r="D9" s="10"/>
      <c r="E9" s="10"/>
      <c r="F9" s="10"/>
      <c r="G9" s="10"/>
      <c r="H9" s="9"/>
      <c r="I9" s="9"/>
      <c r="J9" s="9"/>
      <c r="K9" s="9"/>
      <c r="L9" s="9"/>
      <c r="M9" s="9"/>
      <c r="N9" s="9"/>
      <c r="O9" s="9"/>
      <c r="P9" s="9"/>
      <c r="Q9" s="9"/>
      <c r="S9" s="9"/>
    </row>
    <row r="10" spans="3:19" ht="5.25" customHeight="1">
      <c r="C10" s="10"/>
      <c r="D10" s="10"/>
      <c r="E10" s="10"/>
      <c r="F10" s="10"/>
      <c r="G10" s="10"/>
      <c r="H10" s="9"/>
      <c r="I10" s="9"/>
      <c r="J10" s="9"/>
      <c r="K10" s="9"/>
      <c r="L10" s="9"/>
      <c r="M10" s="9"/>
      <c r="N10" s="9"/>
      <c r="O10" s="9"/>
      <c r="P10" s="9"/>
      <c r="Q10" s="9"/>
      <c r="S10" s="9"/>
    </row>
    <row r="11" spans="3:19" ht="15.75">
      <c r="C11" s="10"/>
      <c r="D11" s="10"/>
      <c r="E11" s="10"/>
      <c r="F11" s="10"/>
      <c r="G11" s="10"/>
      <c r="H11" s="9"/>
      <c r="I11" s="9"/>
      <c r="J11" s="9"/>
      <c r="K11" s="9"/>
      <c r="L11" s="9"/>
      <c r="M11" s="9"/>
      <c r="N11" s="9"/>
      <c r="O11" s="9"/>
      <c r="P11" s="9"/>
      <c r="Q11" s="9"/>
      <c r="S11" s="9"/>
    </row>
    <row r="12" spans="3:19" ht="5.25" customHeight="1">
      <c r="C12" s="10"/>
      <c r="D12" s="10"/>
      <c r="E12" s="10"/>
      <c r="F12" s="10"/>
      <c r="G12" s="10"/>
      <c r="H12" s="9"/>
      <c r="I12" s="9"/>
      <c r="J12" s="9"/>
      <c r="K12" s="9"/>
      <c r="L12" s="9"/>
      <c r="M12" s="9"/>
      <c r="N12" s="9"/>
      <c r="O12" s="9"/>
      <c r="P12" s="9"/>
      <c r="Q12" s="9"/>
      <c r="S12" s="9"/>
    </row>
    <row r="13" spans="8:19" ht="15.75">
      <c r="H13" s="9"/>
      <c r="I13" s="9"/>
      <c r="J13" s="9"/>
      <c r="K13" s="9"/>
      <c r="L13" s="9"/>
      <c r="M13" s="9"/>
      <c r="N13" s="9"/>
      <c r="O13" s="9"/>
      <c r="P13" s="9"/>
      <c r="Q13" s="9"/>
      <c r="S13" s="9"/>
    </row>
    <row r="14" spans="3:19" ht="15.75">
      <c r="C14" s="10"/>
      <c r="D14" s="10"/>
      <c r="E14" s="10"/>
      <c r="F14" s="10"/>
      <c r="G14" s="10"/>
      <c r="H14" s="24"/>
      <c r="I14" s="24"/>
      <c r="J14" s="24"/>
      <c r="K14" s="24"/>
      <c r="L14" s="24"/>
      <c r="M14" s="24"/>
      <c r="N14" s="24"/>
      <c r="O14" s="24"/>
      <c r="P14" s="24"/>
      <c r="Q14" s="24"/>
      <c r="S14" s="24"/>
    </row>
    <row r="15" spans="3:19" ht="35.25" customHeight="1">
      <c r="C15" s="10"/>
      <c r="D15" s="10"/>
      <c r="E15" s="10"/>
      <c r="F15" s="10"/>
      <c r="G15" s="10"/>
      <c r="H15" s="13"/>
      <c r="I15" s="13"/>
      <c r="J15" s="13"/>
      <c r="K15" s="13"/>
      <c r="L15" s="13"/>
      <c r="M15" s="13"/>
      <c r="N15" s="13"/>
      <c r="O15" s="13"/>
      <c r="P15" s="13"/>
      <c r="Q15" s="13"/>
      <c r="S15" s="13"/>
    </row>
    <row r="16" spans="8:19" ht="15.75">
      <c r="H16" s="11"/>
      <c r="I16" s="11"/>
      <c r="J16" s="11"/>
      <c r="K16" s="11"/>
      <c r="L16" s="11"/>
      <c r="M16" s="11"/>
      <c r="N16" s="11"/>
      <c r="O16" s="11"/>
      <c r="P16" s="11"/>
      <c r="Q16" s="11"/>
      <c r="S16" s="11"/>
    </row>
    <row r="17" spans="8:19" ht="15.75">
      <c r="H17" s="11"/>
      <c r="I17" s="11"/>
      <c r="J17" s="11"/>
      <c r="K17" s="11"/>
      <c r="L17" s="11"/>
      <c r="M17" s="11"/>
      <c r="N17" s="11"/>
      <c r="O17" s="11"/>
      <c r="P17" s="11"/>
      <c r="Q17" s="11"/>
      <c r="S17" s="11"/>
    </row>
    <row r="18" spans="8:19" ht="15.75">
      <c r="H18" s="11"/>
      <c r="I18" s="11"/>
      <c r="J18" s="11"/>
      <c r="K18" s="11"/>
      <c r="L18" s="11"/>
      <c r="M18" s="11"/>
      <c r="N18" s="11"/>
      <c r="O18" s="11"/>
      <c r="P18" s="11"/>
      <c r="Q18" s="11"/>
      <c r="S18" s="11"/>
    </row>
    <row r="19" spans="8:19" ht="5.25" customHeight="1">
      <c r="H19" s="11"/>
      <c r="I19" s="11"/>
      <c r="J19" s="11"/>
      <c r="K19" s="11"/>
      <c r="L19" s="11"/>
      <c r="M19" s="11"/>
      <c r="N19" s="11"/>
      <c r="O19" s="11"/>
      <c r="P19" s="11"/>
      <c r="Q19" s="11"/>
      <c r="S19" s="11"/>
    </row>
    <row r="20" spans="3:19" ht="15.75">
      <c r="C20" s="10"/>
      <c r="D20" s="10"/>
      <c r="E20" s="10"/>
      <c r="F20" s="10"/>
      <c r="G20" s="10"/>
      <c r="H20" s="13"/>
      <c r="I20" s="13"/>
      <c r="J20" s="13"/>
      <c r="K20" s="13"/>
      <c r="L20" s="13"/>
      <c r="M20" s="13"/>
      <c r="N20" s="13"/>
      <c r="O20" s="13"/>
      <c r="P20" s="13"/>
      <c r="Q20" s="13"/>
      <c r="S20" s="13"/>
    </row>
    <row r="21" spans="8:19" ht="15.75">
      <c r="H21" s="11"/>
      <c r="I21" s="11"/>
      <c r="J21" s="11"/>
      <c r="K21" s="11"/>
      <c r="L21" s="11"/>
      <c r="M21" s="11"/>
      <c r="N21" s="11"/>
      <c r="O21" s="11"/>
      <c r="P21" s="11"/>
      <c r="Q21" s="11"/>
      <c r="S21" s="11"/>
    </row>
    <row r="22" spans="8:19" ht="15.75">
      <c r="H22" s="11"/>
      <c r="I22" s="11"/>
      <c r="J22" s="11"/>
      <c r="K22" s="11"/>
      <c r="L22" s="11"/>
      <c r="M22" s="11"/>
      <c r="N22" s="11"/>
      <c r="O22" s="11"/>
      <c r="P22" s="11"/>
      <c r="Q22" s="11"/>
      <c r="S22" s="11"/>
    </row>
    <row r="23" spans="8:24" ht="15.75">
      <c r="H23" s="11"/>
      <c r="I23" s="11"/>
      <c r="J23" s="11"/>
      <c r="K23" s="11"/>
      <c r="L23" s="11"/>
      <c r="M23" s="11"/>
      <c r="N23" s="11"/>
      <c r="O23" s="11"/>
      <c r="P23" s="11"/>
      <c r="Q23" s="11"/>
      <c r="R23" s="11"/>
      <c r="S23" s="11"/>
      <c r="T23" s="11"/>
      <c r="U23" s="11"/>
      <c r="V23" s="11"/>
      <c r="W23" s="11"/>
      <c r="X23" s="11"/>
    </row>
    <row r="24" spans="8:19" ht="15.75">
      <c r="H24" s="11"/>
      <c r="I24" s="11"/>
      <c r="J24" s="11"/>
      <c r="K24" s="11"/>
      <c r="L24" s="11"/>
      <c r="M24" s="11"/>
      <c r="N24" s="11"/>
      <c r="O24" s="11"/>
      <c r="P24" s="11"/>
      <c r="Q24" s="11"/>
      <c r="S24" s="11"/>
    </row>
    <row r="25" spans="8:19" ht="15.75">
      <c r="H25" s="11"/>
      <c r="I25" s="11"/>
      <c r="J25" s="11"/>
      <c r="K25" s="11"/>
      <c r="L25" s="11"/>
      <c r="M25" s="11"/>
      <c r="N25" s="11"/>
      <c r="O25" s="11"/>
      <c r="P25" s="11"/>
      <c r="Q25" s="11"/>
      <c r="S25" s="11"/>
    </row>
    <row r="26" spans="8:19" ht="5.25" customHeight="1">
      <c r="H26" s="13"/>
      <c r="I26" s="13"/>
      <c r="J26" s="13"/>
      <c r="K26" s="13"/>
      <c r="L26" s="13"/>
      <c r="M26" s="13"/>
      <c r="N26" s="13"/>
      <c r="O26" s="13"/>
      <c r="P26" s="13"/>
      <c r="Q26" s="13"/>
      <c r="S26" s="13"/>
    </row>
    <row r="27" spans="3:19" ht="15.75">
      <c r="C27" s="10"/>
      <c r="D27" s="10"/>
      <c r="E27" s="10"/>
      <c r="F27" s="10"/>
      <c r="G27" s="10"/>
      <c r="H27" s="13"/>
      <c r="I27" s="13"/>
      <c r="J27" s="13"/>
      <c r="K27" s="13"/>
      <c r="L27" s="13"/>
      <c r="M27" s="13"/>
      <c r="N27" s="13"/>
      <c r="O27" s="13"/>
      <c r="P27" s="13"/>
      <c r="Q27" s="13"/>
      <c r="S27" s="13"/>
    </row>
    <row r="28" spans="8:19" ht="15.75">
      <c r="H28" s="11"/>
      <c r="I28" s="11"/>
      <c r="J28" s="11"/>
      <c r="K28" s="11"/>
      <c r="L28" s="11"/>
      <c r="M28" s="11"/>
      <c r="N28" s="11"/>
      <c r="O28" s="11"/>
      <c r="P28" s="11"/>
      <c r="Q28" s="11"/>
      <c r="S28" s="11"/>
    </row>
    <row r="29" spans="8:19" ht="15.75">
      <c r="H29" s="11"/>
      <c r="I29" s="11"/>
      <c r="J29" s="11"/>
      <c r="K29" s="11"/>
      <c r="L29" s="11"/>
      <c r="M29" s="11"/>
      <c r="N29" s="11"/>
      <c r="O29" s="11"/>
      <c r="P29" s="11"/>
      <c r="Q29" s="11"/>
      <c r="S29" s="11"/>
    </row>
    <row r="30" spans="8:19" ht="15.75">
      <c r="H30" s="11"/>
      <c r="I30" s="11"/>
      <c r="J30" s="11"/>
      <c r="K30" s="11"/>
      <c r="L30" s="11"/>
      <c r="M30" s="11"/>
      <c r="N30" s="11"/>
      <c r="O30" s="11"/>
      <c r="P30" s="11"/>
      <c r="Q30" s="11"/>
      <c r="S30" s="11"/>
    </row>
    <row r="31" spans="8:19" ht="15.75">
      <c r="H31" s="11"/>
      <c r="I31" s="11"/>
      <c r="J31" s="11"/>
      <c r="K31" s="11"/>
      <c r="L31" s="11"/>
      <c r="M31" s="11"/>
      <c r="N31" s="11"/>
      <c r="O31" s="11"/>
      <c r="P31" s="11"/>
      <c r="Q31" s="11"/>
      <c r="S31" s="11"/>
    </row>
    <row r="32" spans="8:19" ht="15.75">
      <c r="H32" s="11"/>
      <c r="I32" s="11"/>
      <c r="J32" s="11"/>
      <c r="K32" s="11"/>
      <c r="L32" s="11"/>
      <c r="M32" s="11"/>
      <c r="N32" s="11"/>
      <c r="O32" s="11"/>
      <c r="P32" s="11"/>
      <c r="Q32" s="11"/>
      <c r="S32" s="11"/>
    </row>
    <row r="33" spans="8:19" ht="15.75">
      <c r="H33" s="11"/>
      <c r="I33" s="11"/>
      <c r="J33" s="11"/>
      <c r="K33" s="11"/>
      <c r="L33" s="11"/>
      <c r="M33" s="11"/>
      <c r="N33" s="11"/>
      <c r="O33" s="11"/>
      <c r="P33" s="11"/>
      <c r="Q33" s="11"/>
      <c r="S33" s="11"/>
    </row>
    <row r="34" spans="3:19" ht="15.75">
      <c r="C34" s="10"/>
      <c r="D34" s="10"/>
      <c r="E34" s="10"/>
      <c r="F34" s="10"/>
      <c r="G34" s="10"/>
      <c r="H34" s="12"/>
      <c r="I34" s="12"/>
      <c r="J34" s="12"/>
      <c r="K34" s="12"/>
      <c r="L34" s="12"/>
      <c r="M34" s="12"/>
      <c r="N34" s="12"/>
      <c r="O34" s="12"/>
      <c r="P34" s="12"/>
      <c r="Q34" s="12"/>
      <c r="S34" s="12"/>
    </row>
    <row r="35" spans="8:19" ht="5.25" customHeight="1">
      <c r="H35" s="11"/>
      <c r="I35" s="11"/>
      <c r="J35" s="11"/>
      <c r="K35" s="11"/>
      <c r="L35" s="11"/>
      <c r="M35" s="11"/>
      <c r="N35" s="11"/>
      <c r="O35" s="11"/>
      <c r="P35" s="11"/>
      <c r="Q35" s="11"/>
      <c r="S35" s="11"/>
    </row>
    <row r="36" spans="3:19" ht="15.75">
      <c r="C36" s="10"/>
      <c r="D36" s="10"/>
      <c r="E36" s="10"/>
      <c r="F36" s="10"/>
      <c r="G36" s="10"/>
      <c r="H36" s="9"/>
      <c r="I36" s="9"/>
      <c r="J36" s="9"/>
      <c r="K36" s="9"/>
      <c r="L36" s="9"/>
      <c r="M36" s="9"/>
      <c r="N36" s="9"/>
      <c r="O36" s="9"/>
      <c r="P36" s="9"/>
      <c r="Q36" s="9"/>
      <c r="S36" s="9"/>
    </row>
    <row r="37" spans="8:19" ht="5.25" customHeight="1">
      <c r="H37" s="11"/>
      <c r="I37" s="11"/>
      <c r="J37" s="11"/>
      <c r="K37" s="11"/>
      <c r="L37" s="11"/>
      <c r="M37" s="11"/>
      <c r="N37" s="11"/>
      <c r="O37" s="11"/>
      <c r="P37" s="11"/>
      <c r="Q37" s="11"/>
      <c r="S37" s="11"/>
    </row>
    <row r="38" spans="8:19" ht="15.75">
      <c r="H38" s="12"/>
      <c r="I38" s="12"/>
      <c r="J38" s="12"/>
      <c r="K38" s="12"/>
      <c r="L38" s="12"/>
      <c r="M38" s="12"/>
      <c r="N38" s="12"/>
      <c r="O38" s="12"/>
      <c r="P38" s="12"/>
      <c r="Q38" s="12"/>
      <c r="S38" s="12"/>
    </row>
    <row r="39" spans="8:19" ht="5.25" customHeight="1">
      <c r="H39" s="11"/>
      <c r="I39" s="11"/>
      <c r="J39" s="11"/>
      <c r="K39" s="11"/>
      <c r="L39" s="11"/>
      <c r="M39" s="11"/>
      <c r="N39" s="11"/>
      <c r="O39" s="11"/>
      <c r="P39" s="11"/>
      <c r="Q39" s="11"/>
      <c r="S39" s="11"/>
    </row>
    <row r="40" spans="3:19" ht="23.25" customHeight="1">
      <c r="C40" s="10"/>
      <c r="D40" s="10"/>
      <c r="E40" s="10"/>
      <c r="F40" s="10"/>
      <c r="G40" s="10"/>
      <c r="H40" s="11"/>
      <c r="I40" s="11"/>
      <c r="J40" s="11"/>
      <c r="K40" s="11"/>
      <c r="L40" s="11"/>
      <c r="M40" s="11"/>
      <c r="N40" s="11"/>
      <c r="O40" s="11"/>
      <c r="P40" s="11"/>
      <c r="Q40" s="11"/>
      <c r="S40" s="11"/>
    </row>
    <row r="41" spans="3:19" ht="15.75">
      <c r="C41" s="10"/>
      <c r="D41" s="10"/>
      <c r="E41" s="10"/>
      <c r="F41" s="10"/>
      <c r="G41" s="10"/>
      <c r="H41" s="13"/>
      <c r="I41" s="13"/>
      <c r="J41" s="13"/>
      <c r="K41" s="13"/>
      <c r="L41" s="13"/>
      <c r="M41" s="13"/>
      <c r="N41" s="13"/>
      <c r="O41" s="13"/>
      <c r="P41" s="13"/>
      <c r="Q41" s="13"/>
      <c r="S41" s="13"/>
    </row>
    <row r="42" spans="8:19" ht="15.75">
      <c r="H42" s="11"/>
      <c r="I42" s="11"/>
      <c r="J42" s="11"/>
      <c r="K42" s="11"/>
      <c r="L42" s="11"/>
      <c r="M42" s="11"/>
      <c r="N42" s="11"/>
      <c r="O42" s="11"/>
      <c r="P42" s="11"/>
      <c r="Q42" s="11"/>
      <c r="S42" s="11"/>
    </row>
    <row r="43" spans="8:19" ht="15.75">
      <c r="H43" s="11"/>
      <c r="I43" s="11"/>
      <c r="J43" s="11"/>
      <c r="K43" s="11"/>
      <c r="L43" s="11"/>
      <c r="M43" s="11"/>
      <c r="N43" s="11"/>
      <c r="O43" s="11"/>
      <c r="P43" s="11"/>
      <c r="Q43" s="11"/>
      <c r="S43" s="11"/>
    </row>
    <row r="44" spans="8:19" ht="15.75">
      <c r="H44" s="11"/>
      <c r="I44" s="11"/>
      <c r="J44" s="11"/>
      <c r="K44" s="11"/>
      <c r="L44" s="11"/>
      <c r="M44" s="11"/>
      <c r="N44" s="11"/>
      <c r="O44" s="11"/>
      <c r="P44" s="11"/>
      <c r="Q44" s="11"/>
      <c r="S44" s="11"/>
    </row>
    <row r="45" spans="8:19" ht="5.25" customHeight="1">
      <c r="H45" s="11"/>
      <c r="I45" s="11"/>
      <c r="J45" s="11"/>
      <c r="K45" s="11"/>
      <c r="L45" s="11"/>
      <c r="M45" s="11"/>
      <c r="N45" s="11"/>
      <c r="O45" s="11"/>
      <c r="P45" s="11"/>
      <c r="Q45" s="11"/>
      <c r="S45" s="11"/>
    </row>
    <row r="46" spans="3:19" ht="15.75">
      <c r="C46" s="10"/>
      <c r="D46" s="10"/>
      <c r="E46" s="10"/>
      <c r="F46" s="10"/>
      <c r="G46" s="10"/>
      <c r="H46" s="13"/>
      <c r="I46" s="13"/>
      <c r="J46" s="13"/>
      <c r="K46" s="13"/>
      <c r="L46" s="13"/>
      <c r="M46" s="13"/>
      <c r="N46" s="13"/>
      <c r="O46" s="13"/>
      <c r="P46" s="13"/>
      <c r="Q46" s="13"/>
      <c r="S46" s="13"/>
    </row>
    <row r="47" spans="8:19" ht="15.75">
      <c r="H47" s="11"/>
      <c r="I47" s="11"/>
      <c r="J47" s="11"/>
      <c r="K47" s="11"/>
      <c r="L47" s="11"/>
      <c r="M47" s="11"/>
      <c r="N47" s="11"/>
      <c r="O47" s="11"/>
      <c r="P47" s="11"/>
      <c r="Q47" s="11"/>
      <c r="S47" s="11"/>
    </row>
    <row r="48" spans="8:19" ht="15.75">
      <c r="H48" s="11"/>
      <c r="I48" s="11"/>
      <c r="J48" s="11"/>
      <c r="K48" s="11"/>
      <c r="L48" s="11"/>
      <c r="M48" s="11"/>
      <c r="N48" s="11"/>
      <c r="O48" s="11"/>
      <c r="P48" s="11"/>
      <c r="Q48" s="11"/>
      <c r="S48" s="11"/>
    </row>
    <row r="49" spans="8:19" ht="15.75">
      <c r="H49" s="11"/>
      <c r="I49" s="11"/>
      <c r="J49" s="11"/>
      <c r="K49" s="11"/>
      <c r="L49" s="11"/>
      <c r="M49" s="11"/>
      <c r="N49" s="11"/>
      <c r="O49" s="11"/>
      <c r="P49" s="11"/>
      <c r="Q49" s="11"/>
      <c r="S49" s="11"/>
    </row>
    <row r="50" spans="8:23" ht="15.75">
      <c r="H50" s="11"/>
      <c r="I50" s="11"/>
      <c r="J50" s="11"/>
      <c r="K50" s="11"/>
      <c r="L50" s="11"/>
      <c r="M50" s="11"/>
      <c r="N50" s="11"/>
      <c r="O50" s="11"/>
      <c r="P50" s="11"/>
      <c r="Q50" s="11"/>
      <c r="R50" s="11"/>
      <c r="S50" s="11"/>
      <c r="T50" s="11"/>
      <c r="U50" s="11"/>
      <c r="V50" s="11"/>
      <c r="W50" s="11"/>
    </row>
    <row r="51" spans="8:19" ht="15.75">
      <c r="H51" s="11"/>
      <c r="I51" s="11"/>
      <c r="J51" s="11"/>
      <c r="K51" s="11"/>
      <c r="L51" s="11"/>
      <c r="M51" s="11"/>
      <c r="N51" s="11"/>
      <c r="O51" s="11"/>
      <c r="P51" s="11"/>
      <c r="Q51" s="11"/>
      <c r="S51" s="11"/>
    </row>
    <row r="52" spans="8:19" ht="5.25" customHeight="1">
      <c r="H52" s="11"/>
      <c r="I52" s="11"/>
      <c r="J52" s="11"/>
      <c r="K52" s="11"/>
      <c r="L52" s="11"/>
      <c r="M52" s="11"/>
      <c r="N52" s="11"/>
      <c r="O52" s="11"/>
      <c r="P52" s="11"/>
      <c r="Q52" s="11"/>
      <c r="S52" s="11"/>
    </row>
    <row r="53" spans="3:19" ht="15.75">
      <c r="C53" s="10"/>
      <c r="D53" s="10"/>
      <c r="E53" s="10"/>
      <c r="F53" s="10"/>
      <c r="G53" s="10"/>
      <c r="H53" s="13"/>
      <c r="I53" s="13"/>
      <c r="J53" s="13"/>
      <c r="K53" s="13"/>
      <c r="L53" s="13"/>
      <c r="M53" s="13"/>
      <c r="N53" s="13"/>
      <c r="O53" s="13"/>
      <c r="P53" s="13"/>
      <c r="Q53" s="13"/>
      <c r="S53" s="13"/>
    </row>
    <row r="54" spans="8:19" ht="15.75">
      <c r="H54" s="11"/>
      <c r="I54" s="11"/>
      <c r="J54" s="11"/>
      <c r="K54" s="11"/>
      <c r="L54" s="11"/>
      <c r="M54" s="11"/>
      <c r="N54" s="11"/>
      <c r="O54" s="11"/>
      <c r="P54" s="11"/>
      <c r="Q54" s="11"/>
      <c r="S54" s="11"/>
    </row>
    <row r="55" spans="8:19" ht="15.75">
      <c r="H55" s="11"/>
      <c r="I55" s="11"/>
      <c r="J55" s="11"/>
      <c r="K55" s="11"/>
      <c r="L55" s="11"/>
      <c r="M55" s="11"/>
      <c r="N55" s="11"/>
      <c r="O55" s="11"/>
      <c r="P55" s="11"/>
      <c r="Q55" s="11"/>
      <c r="S55" s="11"/>
    </row>
    <row r="56" spans="8:19" ht="15.75">
      <c r="H56" s="11"/>
      <c r="I56" s="11"/>
      <c r="J56" s="11"/>
      <c r="K56" s="11"/>
      <c r="L56" s="11"/>
      <c r="M56" s="11"/>
      <c r="N56" s="11"/>
      <c r="O56" s="11"/>
      <c r="P56" s="11"/>
      <c r="Q56" s="11"/>
      <c r="S56" s="11"/>
    </row>
    <row r="57" spans="8:19" ht="15.75">
      <c r="H57" s="11"/>
      <c r="I57" s="11"/>
      <c r="J57" s="11"/>
      <c r="K57" s="11"/>
      <c r="L57" s="11"/>
      <c r="M57" s="11"/>
      <c r="N57" s="11"/>
      <c r="O57" s="11"/>
      <c r="P57" s="11"/>
      <c r="Q57" s="11"/>
      <c r="S57" s="11"/>
    </row>
    <row r="58" spans="8:19" ht="15.75">
      <c r="H58" s="11"/>
      <c r="I58" s="11"/>
      <c r="J58" s="11"/>
      <c r="K58" s="11"/>
      <c r="L58" s="11"/>
      <c r="M58" s="11"/>
      <c r="N58" s="11"/>
      <c r="O58" s="11"/>
      <c r="P58" s="11"/>
      <c r="Q58" s="11"/>
      <c r="S58" s="11"/>
    </row>
    <row r="60" spans="3:18" ht="15.75">
      <c r="C60" s="21"/>
      <c r="D60" s="21"/>
      <c r="E60" s="21"/>
      <c r="F60" s="21"/>
      <c r="G60" s="21"/>
      <c r="H60" s="22"/>
      <c r="I60" s="22"/>
      <c r="J60" s="22"/>
      <c r="K60" s="22"/>
      <c r="L60" s="22"/>
      <c r="M60" s="22"/>
      <c r="N60" s="22"/>
      <c r="O60" s="22"/>
      <c r="P60" s="22"/>
      <c r="Q60" s="22"/>
      <c r="R60" s="21"/>
    </row>
    <row r="61" spans="3:18" ht="15.75">
      <c r="C61" s="21"/>
      <c r="D61" s="21"/>
      <c r="E61" s="21"/>
      <c r="F61" s="21"/>
      <c r="G61" s="21"/>
      <c r="H61" s="22"/>
      <c r="I61" s="22"/>
      <c r="J61" s="22"/>
      <c r="K61" s="22"/>
      <c r="L61" s="22"/>
      <c r="M61" s="22"/>
      <c r="N61" s="22"/>
      <c r="O61" s="22"/>
      <c r="P61" s="22"/>
      <c r="Q61" s="22"/>
      <c r="R61" s="21"/>
    </row>
    <row r="62" spans="3:18" ht="15.75">
      <c r="C62" s="21"/>
      <c r="D62" s="21"/>
      <c r="E62" s="21"/>
      <c r="F62" s="21"/>
      <c r="G62" s="21"/>
      <c r="H62" s="22"/>
      <c r="I62" s="22"/>
      <c r="J62" s="22"/>
      <c r="K62" s="22"/>
      <c r="L62" s="22"/>
      <c r="M62" s="22"/>
      <c r="N62" s="22"/>
      <c r="O62" s="22"/>
      <c r="P62" s="22"/>
      <c r="Q62" s="22"/>
      <c r="R62" s="21"/>
    </row>
    <row r="63" spans="3:18" ht="15.75">
      <c r="C63" s="21"/>
      <c r="D63" s="21"/>
      <c r="E63" s="21"/>
      <c r="F63" s="21"/>
      <c r="G63" s="21"/>
      <c r="H63" s="22"/>
      <c r="I63" s="22"/>
      <c r="J63" s="22"/>
      <c r="K63" s="22"/>
      <c r="L63" s="22"/>
      <c r="M63" s="22"/>
      <c r="N63" s="22"/>
      <c r="O63" s="22"/>
      <c r="P63" s="22"/>
      <c r="Q63" s="22"/>
      <c r="R63" s="21"/>
    </row>
    <row r="64" spans="3:18" ht="15.75">
      <c r="C64" s="21"/>
      <c r="D64" s="21"/>
      <c r="E64" s="21"/>
      <c r="F64" s="21"/>
      <c r="G64" s="21"/>
      <c r="H64" s="22"/>
      <c r="I64" s="22"/>
      <c r="J64" s="22"/>
      <c r="K64" s="22"/>
      <c r="L64" s="22"/>
      <c r="M64" s="22"/>
      <c r="N64" s="22"/>
      <c r="O64" s="22"/>
      <c r="P64" s="22"/>
      <c r="Q64" s="22"/>
      <c r="R64" s="21"/>
    </row>
    <row r="65" spans="3:18" ht="15.75">
      <c r="C65" s="21"/>
      <c r="D65" s="21"/>
      <c r="E65" s="21"/>
      <c r="F65" s="21"/>
      <c r="G65" s="21"/>
      <c r="H65" s="22"/>
      <c r="I65" s="22"/>
      <c r="J65" s="22"/>
      <c r="K65" s="22"/>
      <c r="L65" s="22"/>
      <c r="M65" s="22"/>
      <c r="N65" s="22"/>
      <c r="O65" s="22"/>
      <c r="P65" s="22"/>
      <c r="Q65" s="22"/>
      <c r="R65" s="21"/>
    </row>
    <row r="66" spans="3:18" ht="15.75">
      <c r="C66" s="21"/>
      <c r="D66" s="21"/>
      <c r="E66" s="21"/>
      <c r="F66" s="21"/>
      <c r="G66" s="21"/>
      <c r="H66" s="22"/>
      <c r="I66" s="22"/>
      <c r="J66" s="22"/>
      <c r="K66" s="22"/>
      <c r="L66" s="22"/>
      <c r="M66" s="22"/>
      <c r="N66" s="22"/>
      <c r="O66" s="22"/>
      <c r="P66" s="22"/>
      <c r="Q66" s="22"/>
      <c r="R66" s="21"/>
    </row>
    <row r="67" spans="3:18" ht="15.75">
      <c r="C67" s="21"/>
      <c r="D67" s="21"/>
      <c r="E67" s="21"/>
      <c r="F67" s="21"/>
      <c r="G67" s="21"/>
      <c r="H67" s="22"/>
      <c r="I67" s="22"/>
      <c r="J67" s="22"/>
      <c r="K67" s="22"/>
      <c r="L67" s="22"/>
      <c r="M67" s="22"/>
      <c r="N67" s="22"/>
      <c r="O67" s="22"/>
      <c r="P67" s="22"/>
      <c r="Q67" s="22"/>
      <c r="R67" s="58">
        <v>323</v>
      </c>
    </row>
    <row r="68" spans="3:18" ht="15.75">
      <c r="C68" s="21"/>
      <c r="D68" s="21"/>
      <c r="E68" s="21"/>
      <c r="F68" s="21"/>
      <c r="G68" s="21"/>
      <c r="H68" s="22"/>
      <c r="I68" s="22"/>
      <c r="J68" s="22"/>
      <c r="K68" s="22"/>
      <c r="L68" s="22"/>
      <c r="M68" s="22"/>
      <c r="N68" s="22"/>
      <c r="O68" s="22"/>
      <c r="P68" s="22"/>
      <c r="Q68" s="22"/>
      <c r="R68" s="58"/>
    </row>
  </sheetData>
  <mergeCells count="2">
    <mergeCell ref="E1:R3"/>
    <mergeCell ref="R67:R68"/>
  </mergeCells>
  <printOptions/>
  <pageMargins left="0" right="0" top="0.590551181102362" bottom="0" header="0.295275590551181" footer="0"/>
  <pageSetup horizontalDpi="600" verticalDpi="600" orientation="portrait" scale="72" r:id="rId2"/>
  <headerFooter alignWithMargins="0">
    <oddHeader>&amp;R&amp;"Times New Roman,Italique"&amp;10Chapitre 6 - L'emploi du temps des familles et des personnes</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2.57421875" defaultRowHeight="12.75"/>
  <cols>
    <col min="1" max="16384" width="12.57421875" style="33" customWidth="1"/>
  </cols>
  <sheetData/>
  <printOptions/>
  <pageMargins left="0" right="0" top="0" bottom="0" header="0" footer="0"/>
  <pageSetup horizontalDpi="600" verticalDpi="600" orientation="portrait" scale="93" r:id="rId2"/>
  <drawing r:id="rId1"/>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2.57421875" defaultRowHeight="12.75"/>
  <cols>
    <col min="1" max="16384" width="12.57421875" style="33" customWidth="1"/>
  </cols>
  <sheetData/>
  <printOptions/>
  <pageMargins left="0" right="0" top="0" bottom="0" header="0" footer="0"/>
  <pageSetup horizontalDpi="600" verticalDpi="600" orientation="portrait" scale="93" r:id="rId2"/>
  <drawing r:id="rId1"/>
</worksheet>
</file>

<file path=xl/worksheets/sheet7.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2.57421875" defaultRowHeight="12.75"/>
  <cols>
    <col min="1" max="16384" width="12.57421875" style="33" customWidth="1"/>
  </cols>
  <sheetData/>
  <printOptions/>
  <pageMargins left="0" right="0" top="0" bottom="0" header="0" footer="0"/>
  <pageSetup horizontalDpi="600" verticalDpi="600" orientation="portrait" scale="93" r:id="rId2"/>
  <drawing r:id="rId1"/>
</worksheet>
</file>

<file path=xl/worksheets/sheet8.xml><?xml version="1.0" encoding="utf-8"?>
<worksheet xmlns="http://schemas.openxmlformats.org/spreadsheetml/2006/main" xmlns:r="http://schemas.openxmlformats.org/officeDocument/2006/relationships">
  <dimension ref="B1:Z78"/>
  <sheetViews>
    <sheetView workbookViewId="0" topLeftCell="C5">
      <selection activeCell="C17" sqref="C17:F17"/>
    </sheetView>
  </sheetViews>
  <sheetFormatPr defaultColWidth="11.421875" defaultRowHeight="12.75"/>
  <cols>
    <col min="1" max="1" width="9.7109375" style="5" customWidth="1"/>
    <col min="2" max="2" width="10.421875" style="5" customWidth="1"/>
    <col min="3" max="3" width="2.421875" style="5" customWidth="1"/>
    <col min="4" max="4" width="8.28125" style="5" customWidth="1"/>
    <col min="5" max="5" width="9.28125" style="5" customWidth="1"/>
    <col min="6" max="6" width="11.7109375" style="5" customWidth="1"/>
    <col min="7" max="7" width="0.71875" style="5" customWidth="1"/>
    <col min="8" max="8" width="12.140625" style="5" customWidth="1"/>
    <col min="9" max="9" width="0.71875" style="5" customWidth="1"/>
    <col min="10" max="10" width="12.28125" style="5" customWidth="1"/>
    <col min="11" max="11" width="0.71875" style="5" customWidth="1"/>
    <col min="12" max="12" width="12.140625" style="5" customWidth="1"/>
    <col min="13" max="13" width="0.71875" style="5" customWidth="1"/>
    <col min="14" max="14" width="12.140625" style="5" customWidth="1"/>
    <col min="15" max="15" width="0.71875" style="5" customWidth="1"/>
    <col min="16" max="16" width="12.140625" style="5" customWidth="1"/>
    <col min="17" max="17" width="1.421875" style="5" customWidth="1"/>
    <col min="18" max="18" width="12.140625" style="5" customWidth="1"/>
    <col min="19" max="19" width="0.71875" style="5" customWidth="1"/>
    <col min="20" max="20" width="12.140625" style="5" customWidth="1"/>
    <col min="21" max="21" width="0.71875" style="5" customWidth="1"/>
    <col min="22" max="22" width="12.140625" style="5" customWidth="1"/>
    <col min="23" max="23" width="0.71875" style="5" customWidth="1"/>
    <col min="24" max="24" width="12.140625" style="5" customWidth="1"/>
    <col min="25" max="25" width="0.71875" style="5" customWidth="1"/>
    <col min="26" max="26" width="12.140625" style="5" customWidth="1"/>
    <col min="27" max="16384" width="11.421875" style="5" customWidth="1"/>
  </cols>
  <sheetData>
    <row r="1" spans="2:26" ht="53.25" customHeight="1">
      <c r="B1" s="16" t="s">
        <v>71</v>
      </c>
      <c r="D1" s="15"/>
      <c r="E1" s="53" t="s">
        <v>72</v>
      </c>
      <c r="F1" s="53"/>
      <c r="G1" s="53"/>
      <c r="H1" s="53"/>
      <c r="I1" s="53"/>
      <c r="J1" s="53"/>
      <c r="K1" s="53"/>
      <c r="L1" s="53"/>
      <c r="M1" s="53"/>
      <c r="N1" s="53"/>
      <c r="O1" s="53"/>
      <c r="P1" s="53"/>
      <c r="Q1" s="53"/>
      <c r="R1" s="53"/>
      <c r="S1" s="53"/>
      <c r="T1" s="53"/>
      <c r="U1" s="53"/>
      <c r="V1" s="53"/>
      <c r="W1" s="53"/>
      <c r="X1" s="53"/>
      <c r="Y1" s="53"/>
      <c r="Z1" s="53"/>
    </row>
    <row r="2" spans="2:26" ht="18.75" customHeight="1">
      <c r="B2" s="17" t="s">
        <v>43</v>
      </c>
      <c r="C2" s="7"/>
      <c r="D2" s="7"/>
      <c r="E2" s="53"/>
      <c r="F2" s="53"/>
      <c r="G2" s="53"/>
      <c r="H2" s="53"/>
      <c r="I2" s="53"/>
      <c r="J2" s="53"/>
      <c r="K2" s="53"/>
      <c r="L2" s="53"/>
      <c r="M2" s="53"/>
      <c r="N2" s="53"/>
      <c r="O2" s="53"/>
      <c r="P2" s="53"/>
      <c r="Q2" s="53"/>
      <c r="R2" s="53"/>
      <c r="S2" s="53"/>
      <c r="T2" s="53"/>
      <c r="U2" s="53"/>
      <c r="V2" s="53"/>
      <c r="W2" s="53"/>
      <c r="X2" s="53"/>
      <c r="Y2" s="53"/>
      <c r="Z2" s="53"/>
    </row>
    <row r="3" spans="2:26" ht="12" customHeight="1">
      <c r="B3" s="17"/>
      <c r="C3" s="7"/>
      <c r="D3" s="7"/>
      <c r="E3" s="53"/>
      <c r="F3" s="53"/>
      <c r="G3" s="53"/>
      <c r="H3" s="53"/>
      <c r="I3" s="53"/>
      <c r="J3" s="53"/>
      <c r="K3" s="53"/>
      <c r="L3" s="53"/>
      <c r="M3" s="53"/>
      <c r="N3" s="53"/>
      <c r="O3" s="53"/>
      <c r="P3" s="53"/>
      <c r="Q3" s="53"/>
      <c r="R3" s="53"/>
      <c r="S3" s="53"/>
      <c r="T3" s="53"/>
      <c r="U3" s="53"/>
      <c r="V3" s="53"/>
      <c r="W3" s="53"/>
      <c r="X3" s="53"/>
      <c r="Y3" s="53"/>
      <c r="Z3" s="53"/>
    </row>
    <row r="4" spans="3:26" ht="19.5" customHeight="1">
      <c r="C4" s="54" t="s">
        <v>40</v>
      </c>
      <c r="D4" s="54"/>
      <c r="E4" s="54"/>
      <c r="F4" s="54"/>
      <c r="G4" s="3"/>
      <c r="H4" s="59" t="s">
        <v>27</v>
      </c>
      <c r="I4" s="59"/>
      <c r="J4" s="59"/>
      <c r="K4" s="59"/>
      <c r="L4" s="59"/>
      <c r="M4" s="59"/>
      <c r="N4" s="59"/>
      <c r="O4" s="59"/>
      <c r="P4" s="59"/>
      <c r="Q4" s="27"/>
      <c r="R4" s="59" t="s">
        <v>28</v>
      </c>
      <c r="S4" s="59"/>
      <c r="T4" s="59"/>
      <c r="U4" s="59"/>
      <c r="V4" s="59"/>
      <c r="W4" s="59"/>
      <c r="X4" s="59"/>
      <c r="Y4" s="59"/>
      <c r="Z4" s="59"/>
    </row>
    <row r="5" spans="3:6" ht="4.5" customHeight="1">
      <c r="C5" s="54"/>
      <c r="D5" s="54"/>
      <c r="E5" s="54"/>
      <c r="F5" s="54"/>
    </row>
    <row r="6" spans="3:26" ht="19.5" customHeight="1">
      <c r="C6" s="54"/>
      <c r="D6" s="54"/>
      <c r="E6" s="54"/>
      <c r="F6" s="54"/>
      <c r="G6" s="3"/>
      <c r="H6" s="54" t="s">
        <v>78</v>
      </c>
      <c r="I6" s="54"/>
      <c r="J6" s="54"/>
      <c r="K6" s="54"/>
      <c r="L6" s="54"/>
      <c r="M6" s="54"/>
      <c r="N6" s="54"/>
      <c r="O6" s="54"/>
      <c r="P6" s="54"/>
      <c r="Q6" s="54"/>
      <c r="R6" s="54"/>
      <c r="S6" s="54"/>
      <c r="T6" s="54"/>
      <c r="U6" s="54"/>
      <c r="V6" s="54"/>
      <c r="W6" s="54"/>
      <c r="X6" s="54"/>
      <c r="Y6" s="54"/>
      <c r="Z6" s="54"/>
    </row>
    <row r="7" spans="3:7" ht="6.75" customHeight="1">
      <c r="C7" s="54"/>
      <c r="D7" s="54"/>
      <c r="E7" s="54"/>
      <c r="F7" s="54"/>
      <c r="G7" s="3"/>
    </row>
    <row r="8" spans="2:26" ht="28.5">
      <c r="B8" s="26"/>
      <c r="C8" s="54"/>
      <c r="D8" s="54"/>
      <c r="E8" s="54"/>
      <c r="F8" s="54"/>
      <c r="H8" s="32" t="s">
        <v>86</v>
      </c>
      <c r="I8" s="27"/>
      <c r="J8" s="32" t="s">
        <v>87</v>
      </c>
      <c r="K8" s="7"/>
      <c r="L8" s="32" t="s">
        <v>88</v>
      </c>
      <c r="M8" s="7"/>
      <c r="N8" s="32" t="s">
        <v>89</v>
      </c>
      <c r="O8" s="7"/>
      <c r="P8" s="32" t="s">
        <v>90</v>
      </c>
      <c r="Q8" s="7"/>
      <c r="R8" s="32" t="s">
        <v>86</v>
      </c>
      <c r="S8" s="27"/>
      <c r="T8" s="32" t="s">
        <v>87</v>
      </c>
      <c r="U8" s="7"/>
      <c r="V8" s="32" t="s">
        <v>88</v>
      </c>
      <c r="W8" s="7"/>
      <c r="X8" s="32" t="s">
        <v>89</v>
      </c>
      <c r="Y8" s="7"/>
      <c r="Z8" s="32" t="s">
        <v>90</v>
      </c>
    </row>
    <row r="9" spans="8:26" ht="6" customHeight="1">
      <c r="H9" s="8"/>
      <c r="I9" s="8"/>
      <c r="J9" s="28"/>
      <c r="K9" s="28"/>
      <c r="L9" s="28"/>
      <c r="M9" s="28"/>
      <c r="N9" s="28"/>
      <c r="O9" s="28"/>
      <c r="P9" s="28"/>
      <c r="Q9" s="28"/>
      <c r="R9" s="8"/>
      <c r="S9" s="8"/>
      <c r="T9" s="28"/>
      <c r="U9" s="28"/>
      <c r="V9" s="28"/>
      <c r="W9" s="28"/>
      <c r="X9" s="28"/>
      <c r="Y9" s="28"/>
      <c r="Z9" s="28"/>
    </row>
    <row r="10" spans="3:26" ht="32.25" customHeight="1">
      <c r="C10" s="61" t="s">
        <v>41</v>
      </c>
      <c r="D10" s="61"/>
      <c r="E10" s="61"/>
      <c r="F10" s="61"/>
      <c r="G10" s="10"/>
      <c r="H10" s="8"/>
      <c r="I10" s="8"/>
      <c r="J10" s="28"/>
      <c r="K10" s="28"/>
      <c r="L10" s="28"/>
      <c r="M10" s="28"/>
      <c r="N10" s="28"/>
      <c r="O10" s="28"/>
      <c r="P10" s="28"/>
      <c r="Q10" s="28"/>
      <c r="R10" s="8"/>
      <c r="S10" s="8"/>
      <c r="T10" s="28"/>
      <c r="U10" s="28"/>
      <c r="V10" s="28"/>
      <c r="W10" s="28"/>
      <c r="X10" s="28"/>
      <c r="Y10" s="28"/>
      <c r="Z10" s="28"/>
    </row>
    <row r="11" spans="3:26" s="34" customFormat="1" ht="19.5" customHeight="1">
      <c r="C11" s="40" t="s">
        <v>4</v>
      </c>
      <c r="D11" s="40"/>
      <c r="E11" s="40"/>
      <c r="F11" s="40"/>
      <c r="G11" s="40"/>
      <c r="H11" s="41">
        <v>24</v>
      </c>
      <c r="I11" s="41"/>
      <c r="J11" s="42">
        <v>4.1</v>
      </c>
      <c r="K11" s="42"/>
      <c r="L11" s="42">
        <v>2.2</v>
      </c>
      <c r="M11" s="42"/>
      <c r="N11" s="42">
        <v>10.8</v>
      </c>
      <c r="O11" s="42"/>
      <c r="P11" s="42">
        <v>6.9</v>
      </c>
      <c r="Q11" s="42"/>
      <c r="R11" s="41">
        <v>24</v>
      </c>
      <c r="S11" s="41"/>
      <c r="T11" s="43">
        <v>2.8</v>
      </c>
      <c r="U11" s="43"/>
      <c r="V11" s="42">
        <v>3.4</v>
      </c>
      <c r="W11" s="42"/>
      <c r="X11" s="42">
        <v>11.2</v>
      </c>
      <c r="Y11" s="42"/>
      <c r="Z11" s="42">
        <v>6.5</v>
      </c>
    </row>
    <row r="12" spans="3:26" s="34" customFormat="1" ht="15.75">
      <c r="C12" s="40" t="s">
        <v>34</v>
      </c>
      <c r="D12" s="40"/>
      <c r="E12" s="40"/>
      <c r="F12" s="40"/>
      <c r="G12" s="40"/>
      <c r="H12" s="41">
        <v>24</v>
      </c>
      <c r="I12" s="41"/>
      <c r="J12" s="42">
        <v>6</v>
      </c>
      <c r="K12" s="42"/>
      <c r="L12" s="42">
        <v>3.9</v>
      </c>
      <c r="M12" s="42"/>
      <c r="N12" s="42">
        <v>10.1</v>
      </c>
      <c r="O12" s="42"/>
      <c r="P12" s="42">
        <v>4</v>
      </c>
      <c r="Q12" s="42"/>
      <c r="R12" s="41">
        <v>24</v>
      </c>
      <c r="S12" s="41"/>
      <c r="T12" s="43">
        <v>3</v>
      </c>
      <c r="U12" s="43"/>
      <c r="V12" s="42">
        <v>6.6</v>
      </c>
      <c r="W12" s="42"/>
      <c r="X12" s="42">
        <v>10.2</v>
      </c>
      <c r="Y12" s="42"/>
      <c r="Z12" s="42">
        <v>4.1</v>
      </c>
    </row>
    <row r="13" spans="3:26" s="34" customFormat="1" ht="15.75">
      <c r="C13" s="40" t="s">
        <v>22</v>
      </c>
      <c r="D13" s="40"/>
      <c r="E13" s="40"/>
      <c r="F13" s="40"/>
      <c r="G13" s="40"/>
      <c r="H13" s="41">
        <v>24</v>
      </c>
      <c r="I13" s="41"/>
      <c r="J13" s="42">
        <v>6.4</v>
      </c>
      <c r="K13" s="42"/>
      <c r="L13" s="42">
        <v>2.5</v>
      </c>
      <c r="M13" s="42"/>
      <c r="N13" s="42">
        <v>10.2</v>
      </c>
      <c r="O13" s="42"/>
      <c r="P13" s="42">
        <v>4.8</v>
      </c>
      <c r="Q13" s="42"/>
      <c r="R13" s="41">
        <v>24</v>
      </c>
      <c r="S13" s="41"/>
      <c r="T13" s="43">
        <v>3.9</v>
      </c>
      <c r="U13" s="43"/>
      <c r="V13" s="42">
        <v>4.8</v>
      </c>
      <c r="W13" s="42"/>
      <c r="X13" s="42">
        <v>10.8</v>
      </c>
      <c r="Y13" s="42"/>
      <c r="Z13" s="42">
        <v>4.5</v>
      </c>
    </row>
    <row r="14" spans="3:26" s="34" customFormat="1" ht="15.75">
      <c r="C14" s="40" t="s">
        <v>5</v>
      </c>
      <c r="D14" s="40"/>
      <c r="E14" s="40"/>
      <c r="F14" s="40"/>
      <c r="G14" s="40"/>
      <c r="H14" s="41">
        <v>24</v>
      </c>
      <c r="I14" s="41"/>
      <c r="J14" s="42">
        <v>4.7</v>
      </c>
      <c r="K14" s="42"/>
      <c r="L14" s="42">
        <v>3.5</v>
      </c>
      <c r="M14" s="42"/>
      <c r="N14" s="42">
        <v>10.4</v>
      </c>
      <c r="O14" s="42"/>
      <c r="P14" s="42">
        <v>5.4</v>
      </c>
      <c r="Q14" s="42"/>
      <c r="R14" s="41">
        <v>24</v>
      </c>
      <c r="S14" s="41"/>
      <c r="T14" s="43">
        <v>4.6</v>
      </c>
      <c r="U14" s="43"/>
      <c r="V14" s="42">
        <v>5.3</v>
      </c>
      <c r="W14" s="42"/>
      <c r="X14" s="42">
        <v>10.1</v>
      </c>
      <c r="Y14" s="42"/>
      <c r="Z14" s="42">
        <v>4</v>
      </c>
    </row>
    <row r="15" spans="3:26" s="34" customFormat="1" ht="15.75">
      <c r="C15" s="40" t="s">
        <v>3</v>
      </c>
      <c r="D15" s="40"/>
      <c r="E15" s="40"/>
      <c r="F15" s="40"/>
      <c r="G15" s="40"/>
      <c r="H15" s="41">
        <v>24</v>
      </c>
      <c r="I15" s="41"/>
      <c r="J15" s="42">
        <v>4.7</v>
      </c>
      <c r="K15" s="42"/>
      <c r="L15" s="42">
        <v>2.5</v>
      </c>
      <c r="M15" s="42"/>
      <c r="N15" s="42">
        <v>10.6</v>
      </c>
      <c r="O15" s="42"/>
      <c r="P15" s="42">
        <v>6.2</v>
      </c>
      <c r="Q15" s="42"/>
      <c r="R15" s="41">
        <v>24</v>
      </c>
      <c r="S15" s="41"/>
      <c r="T15" s="43">
        <v>3.1</v>
      </c>
      <c r="U15" s="43"/>
      <c r="V15" s="42">
        <v>4.1</v>
      </c>
      <c r="W15" s="42"/>
      <c r="X15" s="42">
        <v>11</v>
      </c>
      <c r="Y15" s="42"/>
      <c r="Z15" s="42">
        <v>5.8</v>
      </c>
    </row>
    <row r="16" spans="20:21" ht="15.75">
      <c r="T16" s="7"/>
      <c r="U16" s="7"/>
    </row>
    <row r="17" spans="3:21" ht="30" customHeight="1">
      <c r="C17" s="61" t="s">
        <v>42</v>
      </c>
      <c r="D17" s="61"/>
      <c r="E17" s="61"/>
      <c r="F17" s="61"/>
      <c r="G17" s="10"/>
      <c r="T17" s="7"/>
      <c r="U17" s="7"/>
    </row>
    <row r="18" spans="3:26" s="34" customFormat="1" ht="19.5" customHeight="1">
      <c r="C18" s="34" t="s">
        <v>6</v>
      </c>
      <c r="H18" s="41">
        <v>24</v>
      </c>
      <c r="I18" s="41"/>
      <c r="J18" s="42">
        <v>2.8</v>
      </c>
      <c r="K18" s="42"/>
      <c r="L18" s="42">
        <v>1.8</v>
      </c>
      <c r="M18" s="42"/>
      <c r="N18" s="42">
        <v>11.3</v>
      </c>
      <c r="O18" s="42"/>
      <c r="P18" s="42">
        <v>8</v>
      </c>
      <c r="Q18" s="42"/>
      <c r="R18" s="41">
        <v>24</v>
      </c>
      <c r="S18" s="41"/>
      <c r="T18" s="43">
        <v>0.9</v>
      </c>
      <c r="U18" s="43"/>
      <c r="V18" s="42">
        <v>5.5</v>
      </c>
      <c r="W18" s="42"/>
      <c r="X18" s="42">
        <v>11.4</v>
      </c>
      <c r="Y18" s="42"/>
      <c r="Z18" s="42">
        <v>6.2</v>
      </c>
    </row>
    <row r="19" spans="3:26" s="34" customFormat="1" ht="15.75">
      <c r="C19" s="34" t="s">
        <v>32</v>
      </c>
      <c r="H19" s="41">
        <v>24</v>
      </c>
      <c r="I19" s="41"/>
      <c r="J19" s="42">
        <v>3.6</v>
      </c>
      <c r="K19" s="42"/>
      <c r="L19" s="42">
        <v>1.7</v>
      </c>
      <c r="M19" s="42"/>
      <c r="N19" s="42">
        <v>10.7</v>
      </c>
      <c r="O19" s="42"/>
      <c r="P19" s="42">
        <v>8</v>
      </c>
      <c r="Q19" s="42"/>
      <c r="R19" s="41">
        <v>24</v>
      </c>
      <c r="S19" s="41"/>
      <c r="T19" s="43">
        <v>2.9</v>
      </c>
      <c r="U19" s="43"/>
      <c r="V19" s="42">
        <v>3.6</v>
      </c>
      <c r="W19" s="42"/>
      <c r="X19" s="42">
        <v>11</v>
      </c>
      <c r="Y19" s="42"/>
      <c r="Z19" s="42">
        <v>6.5</v>
      </c>
    </row>
    <row r="20" spans="3:26" s="34" customFormat="1" ht="15.75">
      <c r="C20" s="34" t="s">
        <v>91</v>
      </c>
      <c r="H20" s="41">
        <v>24</v>
      </c>
      <c r="I20" s="41"/>
      <c r="J20" s="42">
        <v>4.1</v>
      </c>
      <c r="K20" s="42"/>
      <c r="L20" s="42">
        <v>2.3</v>
      </c>
      <c r="M20" s="42"/>
      <c r="N20" s="42">
        <v>10.8</v>
      </c>
      <c r="O20" s="42"/>
      <c r="P20" s="42">
        <v>6.7</v>
      </c>
      <c r="Q20" s="42"/>
      <c r="R20" s="41">
        <v>24</v>
      </c>
      <c r="S20" s="41"/>
      <c r="T20" s="43">
        <v>2.8</v>
      </c>
      <c r="U20" s="43"/>
      <c r="V20" s="42">
        <v>4.4</v>
      </c>
      <c r="W20" s="42"/>
      <c r="X20" s="42">
        <v>10.7</v>
      </c>
      <c r="Y20" s="42"/>
      <c r="Z20" s="42">
        <v>6.1</v>
      </c>
    </row>
    <row r="21" spans="3:26" s="34" customFormat="1" ht="15.75">
      <c r="C21" s="34" t="s">
        <v>92</v>
      </c>
      <c r="H21" s="41">
        <v>24</v>
      </c>
      <c r="I21" s="41"/>
      <c r="J21" s="42">
        <v>4.8</v>
      </c>
      <c r="K21" s="42"/>
      <c r="L21" s="42">
        <v>2.4</v>
      </c>
      <c r="M21" s="42"/>
      <c r="N21" s="42">
        <v>10.5</v>
      </c>
      <c r="O21" s="42"/>
      <c r="P21" s="42">
        <v>6.3</v>
      </c>
      <c r="Q21" s="42"/>
      <c r="R21" s="41">
        <v>24</v>
      </c>
      <c r="S21" s="41"/>
      <c r="T21" s="43">
        <v>4.6</v>
      </c>
      <c r="U21" s="43"/>
      <c r="V21" s="42">
        <v>4.1</v>
      </c>
      <c r="W21" s="42"/>
      <c r="X21" s="42">
        <v>10.4</v>
      </c>
      <c r="Y21" s="42"/>
      <c r="Z21" s="42">
        <v>4.9</v>
      </c>
    </row>
    <row r="22" spans="3:26" s="34" customFormat="1" ht="15.75">
      <c r="C22" s="34" t="s">
        <v>93</v>
      </c>
      <c r="H22" s="41">
        <v>24</v>
      </c>
      <c r="I22" s="41"/>
      <c r="J22" s="42">
        <v>5</v>
      </c>
      <c r="K22" s="42"/>
      <c r="L22" s="42">
        <v>3.1</v>
      </c>
      <c r="M22" s="42"/>
      <c r="N22" s="42">
        <v>10.2</v>
      </c>
      <c r="O22" s="42"/>
      <c r="P22" s="42">
        <v>5.8</v>
      </c>
      <c r="Q22" s="42"/>
      <c r="R22" s="41">
        <v>24</v>
      </c>
      <c r="S22" s="41"/>
      <c r="T22" s="43">
        <v>4.8</v>
      </c>
      <c r="U22" s="43"/>
      <c r="V22" s="42">
        <v>3.6</v>
      </c>
      <c r="W22" s="42"/>
      <c r="X22" s="42">
        <v>10.8</v>
      </c>
      <c r="Y22" s="42"/>
      <c r="Z22" s="42">
        <v>4.7</v>
      </c>
    </row>
    <row r="23" spans="3:26" s="34" customFormat="1" ht="15.75">
      <c r="C23" s="34" t="s">
        <v>33</v>
      </c>
      <c r="H23" s="41">
        <v>24</v>
      </c>
      <c r="I23" s="41"/>
      <c r="J23" s="42">
        <v>5.7</v>
      </c>
      <c r="K23" s="42"/>
      <c r="L23" s="42">
        <v>2.6</v>
      </c>
      <c r="M23" s="42"/>
      <c r="N23" s="42">
        <v>10.4</v>
      </c>
      <c r="O23" s="42"/>
      <c r="P23" s="42">
        <v>5.3</v>
      </c>
      <c r="Q23" s="42"/>
      <c r="R23" s="41">
        <v>24</v>
      </c>
      <c r="S23" s="41"/>
      <c r="T23" s="43">
        <v>5.9</v>
      </c>
      <c r="U23" s="43"/>
      <c r="V23" s="42">
        <v>3.7</v>
      </c>
      <c r="W23" s="42"/>
      <c r="X23" s="42">
        <v>10.1</v>
      </c>
      <c r="Y23" s="42"/>
      <c r="Z23" s="42">
        <v>4.3</v>
      </c>
    </row>
    <row r="24" spans="3:26" s="34" customFormat="1" ht="15.75">
      <c r="C24" s="34" t="s">
        <v>7</v>
      </c>
      <c r="H24" s="41">
        <v>24</v>
      </c>
      <c r="I24" s="41"/>
      <c r="J24" s="42">
        <v>4.4</v>
      </c>
      <c r="K24" s="42"/>
      <c r="L24" s="42">
        <v>2.8</v>
      </c>
      <c r="M24" s="42"/>
      <c r="N24" s="42">
        <v>11</v>
      </c>
      <c r="O24" s="42"/>
      <c r="P24" s="42">
        <v>5.8</v>
      </c>
      <c r="Q24" s="42"/>
      <c r="R24" s="41">
        <v>24</v>
      </c>
      <c r="S24" s="41"/>
      <c r="T24" s="43">
        <v>2.9</v>
      </c>
      <c r="U24" s="43"/>
      <c r="V24" s="42">
        <v>3.7</v>
      </c>
      <c r="W24" s="42"/>
      <c r="X24" s="42">
        <v>11.4</v>
      </c>
      <c r="Y24" s="42"/>
      <c r="Z24" s="42">
        <v>5.9</v>
      </c>
    </row>
    <row r="25" spans="3:26" s="34" customFormat="1" ht="15.75">
      <c r="C25" s="34" t="s">
        <v>3</v>
      </c>
      <c r="H25" s="41">
        <v>24</v>
      </c>
      <c r="I25" s="41"/>
      <c r="J25" s="42">
        <v>4.7</v>
      </c>
      <c r="K25" s="42"/>
      <c r="L25" s="42">
        <v>2.5</v>
      </c>
      <c r="M25" s="42"/>
      <c r="N25" s="42">
        <v>10.6</v>
      </c>
      <c r="O25" s="42"/>
      <c r="P25" s="42">
        <v>6.2</v>
      </c>
      <c r="Q25" s="42"/>
      <c r="R25" s="41">
        <v>24</v>
      </c>
      <c r="S25" s="41"/>
      <c r="T25" s="43">
        <v>3.1</v>
      </c>
      <c r="U25" s="43"/>
      <c r="V25" s="42">
        <v>4.1</v>
      </c>
      <c r="W25" s="42"/>
      <c r="X25" s="42">
        <v>11</v>
      </c>
      <c r="Y25" s="42"/>
      <c r="Z25" s="42">
        <v>5.8</v>
      </c>
    </row>
    <row r="26" spans="20:21" s="34" customFormat="1" ht="15.75">
      <c r="T26" s="44"/>
      <c r="U26" s="44"/>
    </row>
    <row r="27" spans="3:21" ht="15.75">
      <c r="C27" s="20" t="s">
        <v>8</v>
      </c>
      <c r="D27" s="10"/>
      <c r="E27" s="10"/>
      <c r="F27" s="10"/>
      <c r="G27" s="10"/>
      <c r="T27" s="7"/>
      <c r="U27" s="7"/>
    </row>
    <row r="28" spans="3:21" s="34" customFormat="1" ht="19.5" customHeight="1">
      <c r="C28" s="34" t="s">
        <v>9</v>
      </c>
      <c r="T28" s="44"/>
      <c r="U28" s="44"/>
    </row>
    <row r="29" spans="3:26" s="34" customFormat="1" ht="15.75">
      <c r="C29" s="34" t="s">
        <v>10</v>
      </c>
      <c r="H29" s="41">
        <v>24</v>
      </c>
      <c r="I29" s="41"/>
      <c r="J29" s="42">
        <v>5.8</v>
      </c>
      <c r="K29" s="42"/>
      <c r="L29" s="42">
        <v>3.2</v>
      </c>
      <c r="M29" s="42"/>
      <c r="N29" s="42">
        <v>10.3</v>
      </c>
      <c r="O29" s="42"/>
      <c r="P29" s="42">
        <v>4.6</v>
      </c>
      <c r="Q29" s="42"/>
      <c r="R29" s="41">
        <v>24</v>
      </c>
      <c r="S29" s="41"/>
      <c r="T29" s="43">
        <v>3.7</v>
      </c>
      <c r="U29" s="43"/>
      <c r="V29" s="42">
        <v>5.4</v>
      </c>
      <c r="W29" s="42"/>
      <c r="X29" s="42">
        <v>10.5</v>
      </c>
      <c r="Y29" s="42"/>
      <c r="Z29" s="42">
        <v>4.3</v>
      </c>
    </row>
    <row r="30" spans="3:26" s="34" customFormat="1" ht="15.75">
      <c r="C30" s="34" t="s">
        <v>23</v>
      </c>
      <c r="H30" s="41">
        <v>24</v>
      </c>
      <c r="I30" s="41"/>
      <c r="J30" s="42">
        <v>3.5</v>
      </c>
      <c r="K30" s="42"/>
      <c r="L30" s="42">
        <v>2.7</v>
      </c>
      <c r="M30" s="42"/>
      <c r="N30" s="42">
        <v>11.1</v>
      </c>
      <c r="O30" s="42"/>
      <c r="P30" s="42">
        <v>6.7</v>
      </c>
      <c r="Q30" s="42"/>
      <c r="R30" s="41">
        <v>24</v>
      </c>
      <c r="S30" s="41"/>
      <c r="T30" s="43">
        <v>2.3</v>
      </c>
      <c r="U30" s="43"/>
      <c r="V30" s="42">
        <v>4.2</v>
      </c>
      <c r="W30" s="42"/>
      <c r="X30" s="42">
        <v>11.2</v>
      </c>
      <c r="Y30" s="42"/>
      <c r="Z30" s="42">
        <v>6.3</v>
      </c>
    </row>
    <row r="31" spans="3:26" s="34" customFormat="1" ht="15.75">
      <c r="C31" s="40" t="s">
        <v>11</v>
      </c>
      <c r="D31" s="40"/>
      <c r="E31" s="40"/>
      <c r="F31" s="40"/>
      <c r="G31" s="40"/>
      <c r="H31" s="45"/>
      <c r="I31" s="45"/>
      <c r="J31" s="38"/>
      <c r="K31" s="38"/>
      <c r="L31" s="38"/>
      <c r="M31" s="38"/>
      <c r="N31" s="38"/>
      <c r="O31" s="38"/>
      <c r="P31" s="38"/>
      <c r="Q31" s="38"/>
      <c r="R31" s="38"/>
      <c r="S31" s="38"/>
      <c r="T31" s="43"/>
      <c r="U31" s="43"/>
      <c r="V31" s="38"/>
      <c r="W31" s="38"/>
      <c r="X31" s="38"/>
      <c r="Y31" s="38"/>
      <c r="Z31" s="38"/>
    </row>
    <row r="32" spans="3:26" s="34" customFormat="1" ht="15.75">
      <c r="C32" s="34" t="s">
        <v>10</v>
      </c>
      <c r="H32" s="47" t="str">
        <f>"           –"</f>
        <v>           –</v>
      </c>
      <c r="I32" s="48"/>
      <c r="J32" s="47" t="str">
        <f>"           –"</f>
        <v>           –</v>
      </c>
      <c r="K32" s="48"/>
      <c r="L32" s="47" t="str">
        <f>"           –"</f>
        <v>           –</v>
      </c>
      <c r="M32" s="48"/>
      <c r="N32" s="47" t="str">
        <f>"           –"</f>
        <v>           –</v>
      </c>
      <c r="O32" s="48"/>
      <c r="P32" s="47" t="str">
        <f>"           –"</f>
        <v>           –</v>
      </c>
      <c r="Q32" s="46"/>
      <c r="R32" s="41">
        <v>24</v>
      </c>
      <c r="S32" s="41"/>
      <c r="T32" s="43">
        <v>2.8</v>
      </c>
      <c r="U32" s="43"/>
      <c r="V32" s="42">
        <v>5.1</v>
      </c>
      <c r="W32" s="42"/>
      <c r="X32" s="42">
        <v>10.8</v>
      </c>
      <c r="Y32" s="42"/>
      <c r="Z32" s="42">
        <v>5.3</v>
      </c>
    </row>
    <row r="33" spans="3:26" s="34" customFormat="1" ht="15.75">
      <c r="C33" s="34" t="s">
        <v>26</v>
      </c>
      <c r="H33" s="47" t="str">
        <f>"           –"</f>
        <v>           –</v>
      </c>
      <c r="I33" s="48"/>
      <c r="J33" s="47" t="str">
        <f>"           –"</f>
        <v>           –</v>
      </c>
      <c r="K33" s="48"/>
      <c r="L33" s="47" t="str">
        <f>"           –"</f>
        <v>           –</v>
      </c>
      <c r="M33" s="48"/>
      <c r="N33" s="47" t="str">
        <f>"           –"</f>
        <v>           –</v>
      </c>
      <c r="O33" s="48"/>
      <c r="P33" s="47" t="str">
        <f>"           –"</f>
        <v>           –</v>
      </c>
      <c r="Q33" s="46"/>
      <c r="R33" s="41">
        <v>24</v>
      </c>
      <c r="S33" s="41"/>
      <c r="T33" s="47" t="str">
        <f>"           –"</f>
        <v>           –</v>
      </c>
      <c r="U33" s="46"/>
      <c r="V33" s="42">
        <v>4.2</v>
      </c>
      <c r="W33" s="42"/>
      <c r="X33" s="42">
        <v>12.6</v>
      </c>
      <c r="Y33" s="42"/>
      <c r="Z33" s="42">
        <v>6.7</v>
      </c>
    </row>
    <row r="34" spans="3:26" s="34" customFormat="1" ht="15.75">
      <c r="C34" s="34" t="s">
        <v>29</v>
      </c>
      <c r="H34" s="41">
        <v>24</v>
      </c>
      <c r="I34" s="41"/>
      <c r="J34" s="42">
        <v>4.2</v>
      </c>
      <c r="K34" s="42"/>
      <c r="L34" s="42">
        <v>2.3</v>
      </c>
      <c r="M34" s="42"/>
      <c r="N34" s="42">
        <v>10.5</v>
      </c>
      <c r="O34" s="42"/>
      <c r="P34" s="42">
        <v>7</v>
      </c>
      <c r="Q34" s="42"/>
      <c r="R34" s="41">
        <v>24</v>
      </c>
      <c r="S34" s="41"/>
      <c r="T34" s="43">
        <v>1.9</v>
      </c>
      <c r="U34" s="43"/>
      <c r="V34" s="42">
        <v>3.1</v>
      </c>
      <c r="W34" s="42"/>
      <c r="X34" s="42">
        <v>11.4</v>
      </c>
      <c r="Y34" s="42"/>
      <c r="Z34" s="42">
        <v>7.5</v>
      </c>
    </row>
    <row r="35" spans="3:26" s="34" customFormat="1" ht="15.75">
      <c r="C35" s="34" t="s">
        <v>12</v>
      </c>
      <c r="H35" s="41">
        <v>24</v>
      </c>
      <c r="I35" s="41"/>
      <c r="J35" s="42">
        <v>4.4</v>
      </c>
      <c r="K35" s="42"/>
      <c r="L35" s="42">
        <v>1.2</v>
      </c>
      <c r="M35" s="42"/>
      <c r="N35" s="42">
        <v>10.5</v>
      </c>
      <c r="O35" s="42"/>
      <c r="P35" s="42">
        <v>7.9</v>
      </c>
      <c r="Q35" s="42"/>
      <c r="R35" s="41">
        <v>24</v>
      </c>
      <c r="S35" s="41"/>
      <c r="T35" s="43">
        <v>5</v>
      </c>
      <c r="U35" s="43"/>
      <c r="V35" s="42">
        <v>2.1</v>
      </c>
      <c r="W35" s="42"/>
      <c r="X35" s="42">
        <v>10.7</v>
      </c>
      <c r="Y35" s="42"/>
      <c r="Z35" s="42">
        <v>6.2</v>
      </c>
    </row>
    <row r="36" spans="3:26" s="34" customFormat="1" ht="15.75">
      <c r="C36" s="34" t="s">
        <v>3</v>
      </c>
      <c r="H36" s="41">
        <v>24</v>
      </c>
      <c r="I36" s="41"/>
      <c r="J36" s="42">
        <v>4.7</v>
      </c>
      <c r="K36" s="42"/>
      <c r="L36" s="42">
        <v>2.5</v>
      </c>
      <c r="M36" s="42"/>
      <c r="N36" s="42">
        <v>10.6</v>
      </c>
      <c r="O36" s="42"/>
      <c r="P36" s="42">
        <v>6.2</v>
      </c>
      <c r="Q36" s="42"/>
      <c r="R36" s="41">
        <v>24</v>
      </c>
      <c r="S36" s="41"/>
      <c r="T36" s="43">
        <v>3.1</v>
      </c>
      <c r="U36" s="43"/>
      <c r="V36" s="42">
        <v>4.1</v>
      </c>
      <c r="W36" s="42"/>
      <c r="X36" s="42">
        <v>11</v>
      </c>
      <c r="Y36" s="42"/>
      <c r="Z36" s="42">
        <v>5.8</v>
      </c>
    </row>
    <row r="37" spans="20:21" ht="15.75">
      <c r="T37" s="7"/>
      <c r="U37" s="7"/>
    </row>
    <row r="77" spans="2:26" ht="15.75">
      <c r="B77" s="57"/>
      <c r="C77" s="57"/>
      <c r="Z77" s="60">
        <v>327</v>
      </c>
    </row>
    <row r="78" spans="2:26" ht="15.75">
      <c r="B78" s="57"/>
      <c r="C78" s="57"/>
      <c r="Z78" s="60"/>
    </row>
  </sheetData>
  <mergeCells count="9">
    <mergeCell ref="R4:Z4"/>
    <mergeCell ref="H6:Z6"/>
    <mergeCell ref="E1:Z3"/>
    <mergeCell ref="B77:C78"/>
    <mergeCell ref="Z77:Z78"/>
    <mergeCell ref="C10:F10"/>
    <mergeCell ref="C17:F17"/>
    <mergeCell ref="H4:P4"/>
    <mergeCell ref="C4:F8"/>
  </mergeCells>
  <printOptions/>
  <pageMargins left="0" right="0" top="0.590551181102362" bottom="0" header="0.295275590551181" footer="0"/>
  <pageSetup horizontalDpi="600" verticalDpi="600" orientation="portrait" scale="58" r:id="rId2"/>
  <headerFooter alignWithMargins="0">
    <oddHeader>&amp;R&amp;"Times New Roman,Italique"&amp;10Chapitre 6 - L'emploi du temps des familles et des personnes</oddHeader>
  </headerFooter>
  <drawing r:id="rId1"/>
</worksheet>
</file>

<file path=xl/worksheets/sheet9.xml><?xml version="1.0" encoding="utf-8"?>
<worksheet xmlns="http://schemas.openxmlformats.org/spreadsheetml/2006/main" xmlns:r="http://schemas.openxmlformats.org/officeDocument/2006/relationships">
  <dimension ref="B1:Z79"/>
  <sheetViews>
    <sheetView workbookViewId="0" topLeftCell="A1">
      <selection activeCell="A2" sqref="A2"/>
    </sheetView>
  </sheetViews>
  <sheetFormatPr defaultColWidth="11.421875" defaultRowHeight="12.75"/>
  <cols>
    <col min="1" max="1" width="9.7109375" style="5" customWidth="1"/>
    <col min="2" max="2" width="10.421875" style="5" customWidth="1"/>
    <col min="3" max="3" width="2.421875" style="5" customWidth="1"/>
    <col min="4" max="4" width="8.28125" style="5" customWidth="1"/>
    <col min="5" max="5" width="9.28125" style="5" customWidth="1"/>
    <col min="6" max="6" width="11.7109375" style="5" customWidth="1"/>
    <col min="7" max="7" width="0.71875" style="5" customWidth="1"/>
    <col min="8" max="8" width="12.140625" style="5" customWidth="1"/>
    <col min="9" max="9" width="0.71875" style="5" customWidth="1"/>
    <col min="10" max="10" width="12.28125" style="5" customWidth="1"/>
    <col min="11" max="11" width="0.71875" style="5" customWidth="1"/>
    <col min="12" max="12" width="12.140625" style="5" customWidth="1"/>
    <col min="13" max="13" width="0.71875" style="5" customWidth="1"/>
    <col min="14" max="14" width="12.140625" style="5" customWidth="1"/>
    <col min="15" max="15" width="0.71875" style="5" customWidth="1"/>
    <col min="16" max="16" width="12.140625" style="5" customWidth="1"/>
    <col min="17" max="17" width="1.421875" style="5" customWidth="1"/>
    <col min="18" max="18" width="12.140625" style="5" customWidth="1"/>
    <col min="19" max="19" width="0.71875" style="5" customWidth="1"/>
    <col min="20" max="20" width="12.140625" style="5" customWidth="1"/>
    <col min="21" max="21" width="0.71875" style="5" customWidth="1"/>
    <col min="22" max="22" width="12.140625" style="5" customWidth="1"/>
    <col min="23" max="23" width="0.71875" style="5" customWidth="1"/>
    <col min="24" max="24" width="12.140625" style="5" customWidth="1"/>
    <col min="25" max="25" width="0.71875" style="5" customWidth="1"/>
    <col min="26" max="26" width="12.140625" style="5" customWidth="1"/>
    <col min="27" max="16384" width="11.421875" style="5" customWidth="1"/>
  </cols>
  <sheetData>
    <row r="1" spans="2:26" ht="53.25" customHeight="1">
      <c r="B1" s="16" t="s">
        <v>71</v>
      </c>
      <c r="D1" s="15"/>
      <c r="E1" s="53" t="s">
        <v>73</v>
      </c>
      <c r="F1" s="53"/>
      <c r="G1" s="53"/>
      <c r="H1" s="53"/>
      <c r="I1" s="53"/>
      <c r="J1" s="53"/>
      <c r="K1" s="53"/>
      <c r="L1" s="53"/>
      <c r="M1" s="53"/>
      <c r="N1" s="53"/>
      <c r="O1" s="53"/>
      <c r="P1" s="53"/>
      <c r="Q1" s="53"/>
      <c r="R1" s="53"/>
      <c r="S1" s="53"/>
      <c r="T1" s="53"/>
      <c r="U1" s="53"/>
      <c r="V1" s="53"/>
      <c r="W1" s="53"/>
      <c r="X1" s="53"/>
      <c r="Y1" s="53"/>
      <c r="Z1" s="53"/>
    </row>
    <row r="2" spans="2:26" ht="18.75" customHeight="1">
      <c r="B2" s="17" t="s">
        <v>43</v>
      </c>
      <c r="C2" s="7"/>
      <c r="D2" s="7"/>
      <c r="E2" s="53"/>
      <c r="F2" s="53"/>
      <c r="G2" s="53"/>
      <c r="H2" s="53"/>
      <c r="I2" s="53"/>
      <c r="J2" s="53"/>
      <c r="K2" s="53"/>
      <c r="L2" s="53"/>
      <c r="M2" s="53"/>
      <c r="N2" s="53"/>
      <c r="O2" s="53"/>
      <c r="P2" s="53"/>
      <c r="Q2" s="53"/>
      <c r="R2" s="53"/>
      <c r="S2" s="53"/>
      <c r="T2" s="53"/>
      <c r="U2" s="53"/>
      <c r="V2" s="53"/>
      <c r="W2" s="53"/>
      <c r="X2" s="53"/>
      <c r="Y2" s="53"/>
      <c r="Z2" s="53"/>
    </row>
    <row r="3" spans="2:26" ht="12" customHeight="1">
      <c r="B3" s="17"/>
      <c r="C3" s="7"/>
      <c r="D3" s="7"/>
      <c r="E3" s="53"/>
      <c r="F3" s="53"/>
      <c r="G3" s="53"/>
      <c r="H3" s="53"/>
      <c r="I3" s="53"/>
      <c r="J3" s="53"/>
      <c r="K3" s="53"/>
      <c r="L3" s="53"/>
      <c r="M3" s="53"/>
      <c r="N3" s="53"/>
      <c r="O3" s="53"/>
      <c r="P3" s="53"/>
      <c r="Q3" s="53"/>
      <c r="R3" s="53"/>
      <c r="S3" s="53"/>
      <c r="T3" s="53"/>
      <c r="U3" s="53"/>
      <c r="V3" s="53"/>
      <c r="W3" s="53"/>
      <c r="X3" s="53"/>
      <c r="Y3" s="53"/>
      <c r="Z3" s="53"/>
    </row>
    <row r="4" spans="3:26" ht="19.5" customHeight="1">
      <c r="C4" s="54" t="s">
        <v>40</v>
      </c>
      <c r="D4" s="54"/>
      <c r="E4" s="54"/>
      <c r="F4" s="54"/>
      <c r="G4" s="3"/>
      <c r="H4" s="59" t="s">
        <v>27</v>
      </c>
      <c r="I4" s="59"/>
      <c r="J4" s="59"/>
      <c r="K4" s="59"/>
      <c r="L4" s="59"/>
      <c r="M4" s="59"/>
      <c r="N4" s="59"/>
      <c r="O4" s="59"/>
      <c r="P4" s="59"/>
      <c r="Q4" s="27"/>
      <c r="R4" s="59" t="s">
        <v>28</v>
      </c>
      <c r="S4" s="59"/>
      <c r="T4" s="59"/>
      <c r="U4" s="59"/>
      <c r="V4" s="59"/>
      <c r="W4" s="59"/>
      <c r="X4" s="59"/>
      <c r="Y4" s="59"/>
      <c r="Z4" s="59"/>
    </row>
    <row r="5" spans="3:6" ht="4.5" customHeight="1">
      <c r="C5" s="21"/>
      <c r="D5" s="21"/>
      <c r="E5" s="21"/>
      <c r="F5" s="21"/>
    </row>
    <row r="6" spans="3:26" ht="15.75">
      <c r="C6" s="49"/>
      <c r="D6" s="49"/>
      <c r="E6" s="49"/>
      <c r="F6" s="49"/>
      <c r="G6" s="3"/>
      <c r="H6" s="54" t="s">
        <v>78</v>
      </c>
      <c r="I6" s="54"/>
      <c r="J6" s="54"/>
      <c r="K6" s="54"/>
      <c r="L6" s="54"/>
      <c r="M6" s="54"/>
      <c r="N6" s="54"/>
      <c r="O6" s="54"/>
      <c r="P6" s="54"/>
      <c r="Q6" s="54"/>
      <c r="R6" s="54"/>
      <c r="S6" s="54"/>
      <c r="T6" s="54"/>
      <c r="U6" s="54"/>
      <c r="V6" s="54"/>
      <c r="W6" s="54"/>
      <c r="X6" s="54"/>
      <c r="Y6" s="54"/>
      <c r="Z6" s="54"/>
    </row>
    <row r="7" spans="3:7" ht="6.75" customHeight="1">
      <c r="C7" s="49"/>
      <c r="D7" s="49"/>
      <c r="E7" s="49"/>
      <c r="F7" s="49"/>
      <c r="G7" s="3"/>
    </row>
    <row r="8" spans="2:26" ht="28.5">
      <c r="B8" s="26"/>
      <c r="C8" s="21"/>
      <c r="D8" s="21"/>
      <c r="E8" s="21"/>
      <c r="F8" s="21"/>
      <c r="H8" s="32" t="s">
        <v>86</v>
      </c>
      <c r="I8" s="27"/>
      <c r="J8" s="32" t="s">
        <v>87</v>
      </c>
      <c r="K8" s="7"/>
      <c r="L8" s="32" t="s">
        <v>88</v>
      </c>
      <c r="M8" s="7"/>
      <c r="N8" s="32" t="s">
        <v>89</v>
      </c>
      <c r="O8" s="7"/>
      <c r="P8" s="32" t="s">
        <v>90</v>
      </c>
      <c r="Q8" s="7"/>
      <c r="R8" s="32" t="s">
        <v>86</v>
      </c>
      <c r="S8" s="27"/>
      <c r="T8" s="32" t="s">
        <v>87</v>
      </c>
      <c r="U8" s="7"/>
      <c r="V8" s="32" t="s">
        <v>88</v>
      </c>
      <c r="W8" s="7"/>
      <c r="X8" s="32" t="s">
        <v>89</v>
      </c>
      <c r="Y8" s="7"/>
      <c r="Z8" s="32" t="s">
        <v>90</v>
      </c>
    </row>
    <row r="9" spans="8:26" ht="6" customHeight="1">
      <c r="H9" s="8"/>
      <c r="I9" s="8"/>
      <c r="J9" s="28"/>
      <c r="K9" s="28"/>
      <c r="L9" s="28"/>
      <c r="M9" s="28"/>
      <c r="N9" s="28"/>
      <c r="O9" s="28"/>
      <c r="P9" s="28"/>
      <c r="Q9" s="28"/>
      <c r="R9" s="8"/>
      <c r="S9" s="8"/>
      <c r="T9" s="28"/>
      <c r="U9" s="28"/>
      <c r="V9" s="28"/>
      <c r="W9" s="28"/>
      <c r="X9" s="28"/>
      <c r="Y9" s="28"/>
      <c r="Z9" s="28"/>
    </row>
    <row r="10" spans="3:26" ht="17.25" customHeight="1">
      <c r="C10" s="61" t="s">
        <v>13</v>
      </c>
      <c r="D10" s="61" t="s">
        <v>13</v>
      </c>
      <c r="E10" s="61" t="s">
        <v>13</v>
      </c>
      <c r="F10" s="61" t="s">
        <v>13</v>
      </c>
      <c r="G10" s="10"/>
      <c r="H10" s="8"/>
      <c r="I10" s="8"/>
      <c r="J10" s="28"/>
      <c r="K10" s="28"/>
      <c r="L10" s="28"/>
      <c r="M10" s="28"/>
      <c r="N10" s="28"/>
      <c r="O10" s="28"/>
      <c r="P10" s="28"/>
      <c r="Q10" s="28"/>
      <c r="R10" s="8"/>
      <c r="S10" s="8"/>
      <c r="T10" s="28"/>
      <c r="U10" s="28"/>
      <c r="V10" s="28"/>
      <c r="W10" s="28"/>
      <c r="X10" s="28"/>
      <c r="Y10" s="28"/>
      <c r="Z10" s="28"/>
    </row>
    <row r="11" spans="3:26" s="34" customFormat="1" ht="19.5" customHeight="1">
      <c r="C11" s="40" t="s">
        <v>14</v>
      </c>
      <c r="D11" s="40"/>
      <c r="E11" s="40"/>
      <c r="F11" s="40"/>
      <c r="G11" s="40"/>
      <c r="H11" s="41">
        <v>24</v>
      </c>
      <c r="I11" s="41"/>
      <c r="J11" s="42">
        <v>6.4</v>
      </c>
      <c r="K11" s="42"/>
      <c r="L11" s="42">
        <v>2.4</v>
      </c>
      <c r="M11" s="42"/>
      <c r="N11" s="42">
        <v>10.1</v>
      </c>
      <c r="O11" s="42"/>
      <c r="P11" s="42">
        <v>5.1</v>
      </c>
      <c r="Q11" s="42"/>
      <c r="R11" s="41">
        <v>24</v>
      </c>
      <c r="S11" s="41"/>
      <c r="T11" s="43">
        <v>5.4</v>
      </c>
      <c r="U11" s="43"/>
      <c r="V11" s="42">
        <v>3.6</v>
      </c>
      <c r="W11" s="42"/>
      <c r="X11" s="42">
        <v>10.4</v>
      </c>
      <c r="Y11" s="42"/>
      <c r="Z11" s="42">
        <v>4.6</v>
      </c>
    </row>
    <row r="12" spans="3:26" s="34" customFormat="1" ht="15.75">
      <c r="C12" s="40" t="s">
        <v>15</v>
      </c>
      <c r="D12" s="40"/>
      <c r="E12" s="40"/>
      <c r="F12" s="40"/>
      <c r="G12" s="40"/>
      <c r="H12" s="41">
        <v>24</v>
      </c>
      <c r="I12" s="41"/>
      <c r="J12" s="42">
        <v>0.5</v>
      </c>
      <c r="K12" s="42"/>
      <c r="L12" s="42">
        <v>3.6</v>
      </c>
      <c r="M12" s="42"/>
      <c r="N12" s="42">
        <v>10.9</v>
      </c>
      <c r="O12" s="42"/>
      <c r="P12" s="42">
        <v>9</v>
      </c>
      <c r="Q12" s="42"/>
      <c r="R12" s="41">
        <v>24</v>
      </c>
      <c r="S12" s="41"/>
      <c r="T12" s="43">
        <v>0.2</v>
      </c>
      <c r="U12" s="43"/>
      <c r="V12" s="42">
        <v>4.6</v>
      </c>
      <c r="W12" s="42"/>
      <c r="X12" s="42">
        <v>11.1</v>
      </c>
      <c r="Y12" s="42"/>
      <c r="Z12" s="42">
        <v>8</v>
      </c>
    </row>
    <row r="13" spans="3:26" s="34" customFormat="1" ht="15.75">
      <c r="C13" s="40" t="s">
        <v>16</v>
      </c>
      <c r="D13" s="40"/>
      <c r="E13" s="40"/>
      <c r="F13" s="40"/>
      <c r="G13" s="40"/>
      <c r="H13" s="41">
        <v>24</v>
      </c>
      <c r="I13" s="41"/>
      <c r="J13" s="42">
        <v>5.8</v>
      </c>
      <c r="K13" s="42"/>
      <c r="L13" s="42">
        <v>1.1</v>
      </c>
      <c r="M13" s="42"/>
      <c r="N13" s="42">
        <v>10.3</v>
      </c>
      <c r="O13" s="42"/>
      <c r="P13" s="42">
        <v>6.8</v>
      </c>
      <c r="Q13" s="42"/>
      <c r="R13" s="41">
        <v>24</v>
      </c>
      <c r="S13" s="41"/>
      <c r="T13" s="43">
        <v>5.9</v>
      </c>
      <c r="U13" s="43"/>
      <c r="V13" s="42">
        <v>1.8</v>
      </c>
      <c r="W13" s="42"/>
      <c r="X13" s="42">
        <v>10.5</v>
      </c>
      <c r="Y13" s="42"/>
      <c r="Z13" s="42">
        <v>5.7</v>
      </c>
    </row>
    <row r="14" spans="3:26" s="34" customFormat="1" ht="15.75">
      <c r="C14" s="40" t="s">
        <v>17</v>
      </c>
      <c r="D14" s="40"/>
      <c r="E14" s="40"/>
      <c r="F14" s="40"/>
      <c r="G14" s="40"/>
      <c r="H14" s="50" t="str">
        <f>"            –"</f>
        <v>            –</v>
      </c>
      <c r="I14" s="41"/>
      <c r="J14" s="45" t="str">
        <f>"            –"</f>
        <v>            –</v>
      </c>
      <c r="K14" s="42"/>
      <c r="L14" s="45" t="str">
        <f>"            –"</f>
        <v>            –</v>
      </c>
      <c r="M14" s="42"/>
      <c r="N14" s="45" t="str">
        <f>"            –"</f>
        <v>            –</v>
      </c>
      <c r="O14" s="42"/>
      <c r="P14" s="45" t="str">
        <f>"            –"</f>
        <v>            –</v>
      </c>
      <c r="Q14" s="42"/>
      <c r="R14" s="41">
        <v>24</v>
      </c>
      <c r="S14" s="41"/>
      <c r="T14" s="43">
        <v>0.5</v>
      </c>
      <c r="U14" s="43"/>
      <c r="V14" s="42">
        <v>6.2</v>
      </c>
      <c r="W14" s="42"/>
      <c r="X14" s="42">
        <v>11.2</v>
      </c>
      <c r="Y14" s="42"/>
      <c r="Z14" s="42">
        <v>6</v>
      </c>
    </row>
    <row r="15" spans="3:26" s="34" customFormat="1" ht="15.75">
      <c r="C15" s="40" t="s">
        <v>31</v>
      </c>
      <c r="D15" s="40"/>
      <c r="E15" s="40"/>
      <c r="F15" s="40"/>
      <c r="G15" s="40"/>
      <c r="H15" s="41">
        <v>24</v>
      </c>
      <c r="I15" s="41"/>
      <c r="J15" s="42">
        <v>0.1</v>
      </c>
      <c r="K15" s="42"/>
      <c r="L15" s="42">
        <v>3.2</v>
      </c>
      <c r="M15" s="42"/>
      <c r="N15" s="42">
        <v>11.9</v>
      </c>
      <c r="O15" s="42"/>
      <c r="P15" s="42">
        <v>8.7</v>
      </c>
      <c r="Q15" s="42"/>
      <c r="R15" s="41">
        <v>24</v>
      </c>
      <c r="S15" s="41"/>
      <c r="T15" s="45" t="str">
        <f>"            –"</f>
        <v>            –</v>
      </c>
      <c r="U15" s="43"/>
      <c r="V15" s="42">
        <v>4</v>
      </c>
      <c r="W15" s="42"/>
      <c r="X15" s="42">
        <v>11.9</v>
      </c>
      <c r="Y15" s="42"/>
      <c r="Z15" s="42">
        <v>7.9</v>
      </c>
    </row>
    <row r="16" spans="3:26" s="34" customFormat="1" ht="15.75">
      <c r="C16" s="40" t="s">
        <v>5</v>
      </c>
      <c r="D16" s="40"/>
      <c r="E16" s="40"/>
      <c r="F16" s="40"/>
      <c r="G16" s="40"/>
      <c r="H16" s="41">
        <v>24</v>
      </c>
      <c r="I16" s="41"/>
      <c r="J16" s="42">
        <v>0.2</v>
      </c>
      <c r="K16" s="42"/>
      <c r="L16" s="42">
        <v>3.1</v>
      </c>
      <c r="M16" s="42"/>
      <c r="N16" s="42">
        <v>12.3</v>
      </c>
      <c r="O16" s="42"/>
      <c r="P16" s="42">
        <v>8.4</v>
      </c>
      <c r="Q16" s="42"/>
      <c r="R16" s="41">
        <v>24</v>
      </c>
      <c r="S16" s="41"/>
      <c r="T16" s="43">
        <v>0.3</v>
      </c>
      <c r="U16" s="43"/>
      <c r="V16" s="42">
        <v>4.2</v>
      </c>
      <c r="W16" s="42"/>
      <c r="X16" s="42">
        <v>11.9</v>
      </c>
      <c r="Y16" s="42"/>
      <c r="Z16" s="42">
        <v>7.6</v>
      </c>
    </row>
    <row r="17" spans="3:21" ht="15.75" customHeight="1">
      <c r="C17" s="61"/>
      <c r="D17" s="61"/>
      <c r="E17" s="61"/>
      <c r="F17" s="61"/>
      <c r="G17" s="10"/>
      <c r="T17" s="7"/>
      <c r="U17" s="7"/>
    </row>
    <row r="18" spans="3:26" ht="19.5" customHeight="1">
      <c r="C18" s="61" t="s">
        <v>18</v>
      </c>
      <c r="D18" s="61" t="s">
        <v>18</v>
      </c>
      <c r="E18" s="61" t="s">
        <v>18</v>
      </c>
      <c r="F18" s="61" t="s">
        <v>18</v>
      </c>
      <c r="H18" s="29"/>
      <c r="I18" s="29"/>
      <c r="J18" s="30"/>
      <c r="K18" s="30"/>
      <c r="L18" s="30"/>
      <c r="M18" s="30"/>
      <c r="N18" s="30"/>
      <c r="O18" s="30"/>
      <c r="P18" s="30"/>
      <c r="Q18" s="30"/>
      <c r="R18" s="29"/>
      <c r="S18" s="29"/>
      <c r="T18" s="31"/>
      <c r="U18" s="31"/>
      <c r="V18" s="30"/>
      <c r="W18" s="30"/>
      <c r="X18" s="30"/>
      <c r="Y18" s="30"/>
      <c r="Z18" s="30"/>
    </row>
    <row r="19" spans="3:26" s="34" customFormat="1" ht="15.75">
      <c r="C19" s="34" t="s">
        <v>19</v>
      </c>
      <c r="H19" s="41">
        <v>24</v>
      </c>
      <c r="I19" s="41"/>
      <c r="J19" s="42">
        <v>1.2</v>
      </c>
      <c r="K19" s="42"/>
      <c r="L19" s="42">
        <v>3.3</v>
      </c>
      <c r="M19" s="42"/>
      <c r="N19" s="42">
        <v>11.8</v>
      </c>
      <c r="O19" s="42"/>
      <c r="P19" s="42">
        <v>7.6</v>
      </c>
      <c r="Q19" s="42"/>
      <c r="R19" s="41">
        <v>24</v>
      </c>
      <c r="S19" s="41"/>
      <c r="T19" s="43">
        <v>1.2</v>
      </c>
      <c r="U19" s="43"/>
      <c r="V19" s="42">
        <v>3.6</v>
      </c>
      <c r="W19" s="42"/>
      <c r="X19" s="42">
        <v>11.9</v>
      </c>
      <c r="Y19" s="42"/>
      <c r="Z19" s="42">
        <v>7.2</v>
      </c>
    </row>
    <row r="20" spans="3:26" s="34" customFormat="1" ht="15.75">
      <c r="C20" s="34" t="s">
        <v>20</v>
      </c>
      <c r="H20" s="41">
        <v>24</v>
      </c>
      <c r="I20" s="41"/>
      <c r="J20" s="42">
        <v>6</v>
      </c>
      <c r="K20" s="42"/>
      <c r="L20" s="42">
        <v>2.3</v>
      </c>
      <c r="M20" s="42"/>
      <c r="N20" s="42">
        <v>10.3</v>
      </c>
      <c r="O20" s="42"/>
      <c r="P20" s="42">
        <v>5.4</v>
      </c>
      <c r="Q20" s="42"/>
      <c r="R20" s="41">
        <v>24</v>
      </c>
      <c r="S20" s="41"/>
      <c r="T20" s="43">
        <v>3.7</v>
      </c>
      <c r="U20" s="43"/>
      <c r="V20" s="42">
        <v>4.2</v>
      </c>
      <c r="W20" s="42"/>
      <c r="X20" s="42">
        <v>10.8</v>
      </c>
      <c r="Y20" s="42"/>
      <c r="Z20" s="42">
        <v>5.3</v>
      </c>
    </row>
    <row r="21" spans="3:26" s="34" customFormat="1" ht="15.75">
      <c r="C21" s="34" t="s">
        <v>21</v>
      </c>
      <c r="H21" s="41">
        <v>24</v>
      </c>
      <c r="I21" s="41"/>
      <c r="J21" s="42">
        <v>1.8</v>
      </c>
      <c r="K21" s="42"/>
      <c r="L21" s="42">
        <v>2.9</v>
      </c>
      <c r="M21" s="42"/>
      <c r="N21" s="42">
        <v>10.7</v>
      </c>
      <c r="O21" s="42"/>
      <c r="P21" s="42">
        <v>8.5</v>
      </c>
      <c r="Q21" s="42"/>
      <c r="R21" s="41">
        <v>24</v>
      </c>
      <c r="S21" s="41"/>
      <c r="T21" s="43">
        <v>1.6</v>
      </c>
      <c r="U21" s="43"/>
      <c r="V21" s="42">
        <v>4.2</v>
      </c>
      <c r="W21" s="42"/>
      <c r="X21" s="42">
        <v>11.1</v>
      </c>
      <c r="Y21" s="42"/>
      <c r="Z21" s="42">
        <v>7.1</v>
      </c>
    </row>
    <row r="22" spans="3:26" s="34" customFormat="1" ht="15.75">
      <c r="C22" s="34" t="s">
        <v>3</v>
      </c>
      <c r="H22" s="41">
        <v>24</v>
      </c>
      <c r="I22" s="41"/>
      <c r="J22" s="42">
        <v>4.7</v>
      </c>
      <c r="K22" s="42"/>
      <c r="L22" s="42">
        <v>2.5</v>
      </c>
      <c r="M22" s="42"/>
      <c r="N22" s="42">
        <v>10.6</v>
      </c>
      <c r="O22" s="42"/>
      <c r="P22" s="42">
        <v>6.2</v>
      </c>
      <c r="Q22" s="42"/>
      <c r="R22" s="41">
        <v>24</v>
      </c>
      <c r="S22" s="41"/>
      <c r="T22" s="43">
        <v>3.1</v>
      </c>
      <c r="U22" s="43"/>
      <c r="V22" s="42">
        <v>4.1</v>
      </c>
      <c r="W22" s="42"/>
      <c r="X22" s="42">
        <v>11</v>
      </c>
      <c r="Y22" s="42"/>
      <c r="Z22" s="42">
        <v>5.8</v>
      </c>
    </row>
    <row r="23" spans="8:26" s="34" customFormat="1" ht="15.75">
      <c r="H23" s="41"/>
      <c r="I23" s="41"/>
      <c r="J23" s="42"/>
      <c r="K23" s="42"/>
      <c r="L23" s="42"/>
      <c r="M23" s="42"/>
      <c r="N23" s="42"/>
      <c r="O23" s="42"/>
      <c r="P23" s="42"/>
      <c r="Q23" s="42"/>
      <c r="R23" s="41"/>
      <c r="S23" s="41"/>
      <c r="T23" s="43"/>
      <c r="U23" s="43"/>
      <c r="V23" s="42"/>
      <c r="W23" s="42"/>
      <c r="X23" s="42"/>
      <c r="Y23" s="42"/>
      <c r="Z23" s="42"/>
    </row>
    <row r="24" spans="8:26" s="34" customFormat="1" ht="15.75">
      <c r="H24" s="41"/>
      <c r="I24" s="41"/>
      <c r="J24" s="42"/>
      <c r="K24" s="42"/>
      <c r="L24" s="42"/>
      <c r="M24" s="42"/>
      <c r="N24" s="42"/>
      <c r="O24" s="42"/>
      <c r="P24" s="42"/>
      <c r="Q24" s="42"/>
      <c r="R24" s="41"/>
      <c r="S24" s="41"/>
      <c r="T24" s="43"/>
      <c r="U24" s="43"/>
      <c r="V24" s="42"/>
      <c r="W24" s="42"/>
      <c r="X24" s="42"/>
      <c r="Y24" s="42"/>
      <c r="Z24" s="42"/>
    </row>
    <row r="25" spans="3:26" s="34" customFormat="1" ht="15.75">
      <c r="C25" s="40" t="s">
        <v>79</v>
      </c>
      <c r="H25" s="41"/>
      <c r="I25" s="41"/>
      <c r="J25" s="42"/>
      <c r="K25" s="42"/>
      <c r="L25" s="42"/>
      <c r="M25" s="42"/>
      <c r="N25" s="42"/>
      <c r="O25" s="42"/>
      <c r="P25" s="42"/>
      <c r="Q25" s="42"/>
      <c r="R25" s="41"/>
      <c r="S25" s="41"/>
      <c r="T25" s="43"/>
      <c r="U25" s="43"/>
      <c r="V25" s="42"/>
      <c r="W25" s="42"/>
      <c r="X25" s="42"/>
      <c r="Y25" s="42"/>
      <c r="Z25" s="42"/>
    </row>
    <row r="26" spans="3:21" s="34" customFormat="1" ht="15.75">
      <c r="C26" s="40" t="s">
        <v>80</v>
      </c>
      <c r="T26" s="44"/>
      <c r="U26" s="44"/>
    </row>
    <row r="27" spans="3:21" s="34" customFormat="1" ht="15.75">
      <c r="C27" s="40" t="s">
        <v>81</v>
      </c>
      <c r="D27" s="36"/>
      <c r="E27" s="36"/>
      <c r="F27" s="36"/>
      <c r="G27" s="36"/>
      <c r="T27" s="44"/>
      <c r="U27" s="44"/>
    </row>
    <row r="28" spans="3:21" s="34" customFormat="1" ht="15.75" customHeight="1">
      <c r="C28" s="40" t="s">
        <v>82</v>
      </c>
      <c r="T28" s="44"/>
      <c r="U28" s="44"/>
    </row>
    <row r="29" spans="3:26" s="34" customFormat="1" ht="15.75">
      <c r="C29" s="40" t="s">
        <v>83</v>
      </c>
      <c r="H29" s="41"/>
      <c r="I29" s="41"/>
      <c r="J29" s="42"/>
      <c r="K29" s="42"/>
      <c r="L29" s="42"/>
      <c r="M29" s="42"/>
      <c r="N29" s="42"/>
      <c r="O29" s="42"/>
      <c r="P29" s="42"/>
      <c r="Q29" s="42"/>
      <c r="R29" s="41"/>
      <c r="S29" s="41"/>
      <c r="T29" s="43"/>
      <c r="U29" s="43"/>
      <c r="V29" s="42"/>
      <c r="W29" s="42"/>
      <c r="X29" s="42"/>
      <c r="Y29" s="42"/>
      <c r="Z29" s="42"/>
    </row>
    <row r="30" spans="3:26" s="34" customFormat="1" ht="15.75">
      <c r="C30" s="40" t="s">
        <v>84</v>
      </c>
      <c r="H30" s="41"/>
      <c r="I30" s="41"/>
      <c r="J30" s="42"/>
      <c r="K30" s="42"/>
      <c r="L30" s="42"/>
      <c r="M30" s="42"/>
      <c r="N30" s="42"/>
      <c r="O30" s="42"/>
      <c r="P30" s="42"/>
      <c r="Q30" s="42"/>
      <c r="R30" s="41"/>
      <c r="S30" s="41"/>
      <c r="T30" s="43"/>
      <c r="U30" s="43"/>
      <c r="V30" s="42"/>
      <c r="W30" s="42"/>
      <c r="X30" s="42"/>
      <c r="Y30" s="42"/>
      <c r="Z30" s="42"/>
    </row>
    <row r="31" spans="4:26" s="34" customFormat="1" ht="15.75">
      <c r="D31" s="40"/>
      <c r="E31" s="40"/>
      <c r="F31" s="40"/>
      <c r="G31" s="40"/>
      <c r="H31" s="45"/>
      <c r="I31" s="45"/>
      <c r="J31" s="38"/>
      <c r="K31" s="38"/>
      <c r="L31" s="38"/>
      <c r="M31" s="38"/>
      <c r="N31" s="38"/>
      <c r="O31" s="38"/>
      <c r="P31" s="38"/>
      <c r="Q31" s="38"/>
      <c r="R31" s="38"/>
      <c r="S31" s="38"/>
      <c r="T31" s="43"/>
      <c r="U31" s="43"/>
      <c r="V31" s="38"/>
      <c r="W31" s="38"/>
      <c r="X31" s="38"/>
      <c r="Y31" s="38"/>
      <c r="Z31" s="38"/>
    </row>
    <row r="32" spans="3:26" s="34" customFormat="1" ht="31.5" customHeight="1">
      <c r="C32" s="52" t="s">
        <v>85</v>
      </c>
      <c r="D32" s="52"/>
      <c r="E32" s="52"/>
      <c r="F32" s="52"/>
      <c r="G32" s="52"/>
      <c r="H32" s="52"/>
      <c r="I32" s="52"/>
      <c r="J32" s="52"/>
      <c r="K32" s="52"/>
      <c r="L32" s="52"/>
      <c r="M32" s="52"/>
      <c r="N32" s="52"/>
      <c r="O32" s="52"/>
      <c r="P32" s="52"/>
      <c r="Q32" s="52"/>
      <c r="R32" s="52"/>
      <c r="S32" s="52"/>
      <c r="T32" s="52"/>
      <c r="U32" s="52"/>
      <c r="V32" s="52"/>
      <c r="W32" s="52"/>
      <c r="X32" s="52"/>
      <c r="Y32" s="52"/>
      <c r="Z32" s="52"/>
    </row>
    <row r="33" spans="8:26" s="34" customFormat="1" ht="15.75">
      <c r="H33" s="46"/>
      <c r="I33" s="46"/>
      <c r="J33" s="46"/>
      <c r="K33" s="46"/>
      <c r="L33" s="46"/>
      <c r="M33" s="46"/>
      <c r="N33" s="46"/>
      <c r="O33" s="46"/>
      <c r="P33" s="46"/>
      <c r="Q33" s="46"/>
      <c r="R33" s="41"/>
      <c r="S33" s="41"/>
      <c r="T33" s="46"/>
      <c r="U33" s="46"/>
      <c r="V33" s="42"/>
      <c r="W33" s="42"/>
      <c r="X33" s="42"/>
      <c r="Y33" s="42"/>
      <c r="Z33" s="42"/>
    </row>
    <row r="34" spans="8:26" ht="15.75">
      <c r="H34" s="29"/>
      <c r="I34" s="29"/>
      <c r="J34" s="30"/>
      <c r="K34" s="30"/>
      <c r="L34" s="30"/>
      <c r="M34" s="30"/>
      <c r="N34" s="30"/>
      <c r="O34" s="30"/>
      <c r="P34" s="30"/>
      <c r="Q34" s="30"/>
      <c r="R34" s="29"/>
      <c r="S34" s="29"/>
      <c r="T34" s="31"/>
      <c r="U34" s="31"/>
      <c r="V34" s="30"/>
      <c r="W34" s="30"/>
      <c r="X34" s="30"/>
      <c r="Y34" s="30"/>
      <c r="Z34" s="30"/>
    </row>
    <row r="35" spans="8:26" ht="15.75">
      <c r="H35" s="29"/>
      <c r="I35" s="29"/>
      <c r="J35" s="30"/>
      <c r="K35" s="30"/>
      <c r="L35" s="30"/>
      <c r="M35" s="30"/>
      <c r="N35" s="30"/>
      <c r="O35" s="30"/>
      <c r="P35" s="30"/>
      <c r="Q35" s="30"/>
      <c r="R35" s="29"/>
      <c r="S35" s="29"/>
      <c r="T35" s="31"/>
      <c r="U35" s="31"/>
      <c r="V35" s="30"/>
      <c r="W35" s="30"/>
      <c r="X35" s="30"/>
      <c r="Y35" s="30"/>
      <c r="Z35" s="30"/>
    </row>
    <row r="36" spans="8:26" ht="15.75">
      <c r="H36" s="29"/>
      <c r="I36" s="29"/>
      <c r="J36" s="30"/>
      <c r="K36" s="30"/>
      <c r="L36" s="30"/>
      <c r="M36" s="30"/>
      <c r="N36" s="30"/>
      <c r="O36" s="30"/>
      <c r="P36" s="30"/>
      <c r="Q36" s="30"/>
      <c r="R36" s="29"/>
      <c r="S36" s="29"/>
      <c r="T36" s="31"/>
      <c r="U36" s="31"/>
      <c r="V36" s="30"/>
      <c r="W36" s="30"/>
      <c r="X36" s="30"/>
      <c r="Y36" s="30"/>
      <c r="Z36" s="30"/>
    </row>
    <row r="37" spans="20:21" ht="15.75">
      <c r="T37" s="7"/>
      <c r="U37" s="7"/>
    </row>
    <row r="69" spans="2:26" ht="15.75">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2:26" ht="15.75">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2:26" ht="15.75">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2:26" ht="15.75">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2:26" ht="15.75">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2:26" ht="15.75">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2:26" ht="15.75">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2:26" ht="15.75">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2:26" ht="15.75">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2:26" ht="15.75">
      <c r="B78" s="62">
        <v>328</v>
      </c>
      <c r="C78" s="62"/>
      <c r="D78" s="21"/>
      <c r="E78" s="21"/>
      <c r="F78" s="21"/>
      <c r="G78" s="21"/>
      <c r="H78" s="21"/>
      <c r="I78" s="21"/>
      <c r="J78" s="21"/>
      <c r="K78" s="21"/>
      <c r="L78" s="21"/>
      <c r="M78" s="21"/>
      <c r="N78" s="21"/>
      <c r="O78" s="21"/>
      <c r="P78" s="21"/>
      <c r="Q78" s="21"/>
      <c r="R78" s="21"/>
      <c r="S78" s="21"/>
      <c r="T78" s="21"/>
      <c r="U78" s="21"/>
      <c r="V78" s="21"/>
      <c r="W78" s="21"/>
      <c r="X78" s="21"/>
      <c r="Y78" s="21"/>
      <c r="Z78" s="21"/>
    </row>
    <row r="79" spans="2:26" ht="15.75">
      <c r="B79" s="62"/>
      <c r="C79" s="62"/>
      <c r="D79" s="21"/>
      <c r="E79" s="21"/>
      <c r="F79" s="21"/>
      <c r="G79" s="21"/>
      <c r="H79" s="21"/>
      <c r="I79" s="21"/>
      <c r="J79" s="21"/>
      <c r="K79" s="21"/>
      <c r="L79" s="21"/>
      <c r="M79" s="21"/>
      <c r="N79" s="21"/>
      <c r="O79" s="21"/>
      <c r="P79" s="21"/>
      <c r="Q79" s="21"/>
      <c r="R79" s="21"/>
      <c r="S79" s="21"/>
      <c r="T79" s="21"/>
      <c r="U79" s="21"/>
      <c r="V79" s="21"/>
      <c r="W79" s="21"/>
      <c r="X79" s="21"/>
      <c r="Y79" s="21"/>
      <c r="Z79" s="21"/>
    </row>
  </sheetData>
  <mergeCells count="10">
    <mergeCell ref="E1:Z3"/>
    <mergeCell ref="C10:F10"/>
    <mergeCell ref="C32:Z32"/>
    <mergeCell ref="B78:C79"/>
    <mergeCell ref="C17:F17"/>
    <mergeCell ref="C4:F4"/>
    <mergeCell ref="H4:P4"/>
    <mergeCell ref="C18:F18"/>
    <mergeCell ref="R4:Z4"/>
    <mergeCell ref="H6:Z6"/>
  </mergeCells>
  <printOptions/>
  <pageMargins left="0" right="0" top="0.590551181102362" bottom="0" header="0.295275590551181" footer="0"/>
  <pageSetup horizontalDpi="600" verticalDpi="600" orientation="portrait" scale="58" r:id="rId2"/>
  <headerFooter alignWithMargins="0">
    <oddHeader>&amp;R&amp;"Times New Roman,Italique"&amp;10Un portrait statistique des familles au Québec - Édition 2005</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 portrait statistique des familles au Québec - Chapitre 6: L'emploi du temps des familles et des personnes</dc:title>
  <dc:subject>Chapitre 6 du document "Portrait statistique des familles au Québec (2005)". Les données de ce chapitre servent de toile de fond à la question de la conciliation travail-famille.</dc:subject>
  <dc:creator>MFE</dc:creator>
  <cp:keywords/>
  <dc:description/>
  <cp:lastModifiedBy>Linda Bergeron</cp:lastModifiedBy>
  <cp:lastPrinted>2005-11-21T16:11:35Z</cp:lastPrinted>
  <dcterms:created xsi:type="dcterms:W3CDTF">2004-04-02T19:06:53Z</dcterms:created>
  <dcterms:modified xsi:type="dcterms:W3CDTF">2009-09-16T15:31:49Z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xePublications">
    <vt:lpwstr>2</vt:lpwstr>
  </property>
  <property fmtid="{D5CDD505-2E9C-101B-9397-08002B2CF9AE}" pid="4" name="NumeroPublications">
    <vt:lpwstr>F-5062</vt:lpwstr>
  </property>
  <property fmtid="{D5CDD505-2E9C-101B-9397-08002B2CF9AE}" pid="5" name="CategoriePublications">
    <vt:lpwstr>7</vt:lpwstr>
  </property>
  <property fmtid="{D5CDD505-2E9C-101B-9397-08002B2CF9AE}" pid="6" name="TitrePublications">
    <vt:lpwstr>Un portrait statistique des familles au Québec - Chapitre 6: L'emploi du temps des familles et des personnes</vt:lpwstr>
  </property>
  <property fmtid="{D5CDD505-2E9C-101B-9397-08002B2CF9AE}" pid="7" name="ResumePublications">
    <vt:lpwstr>Chapitre 6 du document "Portrait statistique des familles au Québec (2005)". Les données de ce chapitre servent de toile de fond à la question de la conciliation travail-famille.</vt:lpwstr>
  </property>
  <property fmtid="{D5CDD505-2E9C-101B-9397-08002B2CF9AE}" pid="8" name="TypePublications">
    <vt:lpwstr>5</vt:lpwstr>
  </property>
  <property fmtid="{D5CDD505-2E9C-101B-9397-08002B2CF9AE}" pid="9" name="DatePublications">
    <vt:lpwstr>2005-10-27</vt:lpwstr>
  </property>
  <property fmtid="{D5CDD505-2E9C-101B-9397-08002B2CF9AE}" pid="10" name="LanguePublications">
    <vt:lpwstr>1</vt:lpwstr>
  </property>
  <property fmtid="{D5CDD505-2E9C-101B-9397-08002B2CF9AE}" pid="11" name="FraisPublications">
    <vt:lpwstr>1</vt:lpwstr>
  </property>
  <property fmtid="{D5CDD505-2E9C-101B-9397-08002B2CF9AE}" pid="12" name="PublishingExpirationDate">
    <vt:lpwstr>2030-06-07T15:00:00Z</vt:lpwstr>
  </property>
  <property fmtid="{D5CDD505-2E9C-101B-9397-08002B2CF9AE}" pid="13" name="DateDerniereModification">
    <vt:lpwstr/>
  </property>
  <property fmtid="{D5CDD505-2E9C-101B-9397-08002B2CF9AE}" pid="14" name="LienVersPublicationModeHTML">
    <vt:lpwstr/>
  </property>
  <property fmtid="{D5CDD505-2E9C-101B-9397-08002B2CF9AE}" pid="15" name="xd_Signature">
    <vt:lpwstr/>
  </property>
  <property fmtid="{D5CDD505-2E9C-101B-9397-08002B2CF9AE}" pid="16" name="Order">
    <vt:lpwstr>25100.0000000000</vt:lpwstr>
  </property>
  <property fmtid="{D5CDD505-2E9C-101B-9397-08002B2CF9AE}" pid="17" name="TemplateUrl">
    <vt:lpwstr/>
  </property>
  <property fmtid="{D5CDD505-2E9C-101B-9397-08002B2CF9AE}" pid="18" name="xd_ProgID">
    <vt:lpwstr/>
  </property>
  <property fmtid="{D5CDD505-2E9C-101B-9397-08002B2CF9AE}" pid="19" name="PublishingStartDate">
    <vt:lpwstr/>
  </property>
  <property fmtid="{D5CDD505-2E9C-101B-9397-08002B2CF9AE}" pid="20" name="display_urn:schemas-microsoft-com:office:office#Author">
    <vt:lpwstr>Compte système</vt:lpwstr>
  </property>
  <property fmtid="{D5CDD505-2E9C-101B-9397-08002B2CF9AE}" pid="21" name="LienExternePublication">
    <vt:lpwstr/>
  </property>
  <property fmtid="{D5CDD505-2E9C-101B-9397-08002B2CF9AE}" pid="22" name="_SourceUrl">
    <vt:lpwstr/>
  </property>
  <property fmtid="{D5CDD505-2E9C-101B-9397-08002B2CF9AE}" pid="23" name="_SharedFileIndex">
    <vt:lpwstr/>
  </property>
</Properties>
</file>